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</sheets>
  <definedNames>
    <definedName name="fakt1R">#REF!</definedName>
    <definedName name="_xlnm.Print_Area" localSheetId="0">'Kryci list'!$A:$M</definedName>
    <definedName name="_xlnm.Print_Area" localSheetId="2">'Prehlad'!$A:$Q</definedName>
    <definedName name="_xlnm.Print_Area" localSheetId="1">'Rekapitulacia'!$A:$G</definedName>
    <definedName name="_xlnm.Print_Titles" localSheetId="1">'Rekapitulacia'!$8:$10</definedName>
    <definedName name="_xlnm.Print_Titles" localSheetId="2">'Prehlad'!$8:$10</definedName>
  </definedNames>
  <calcPr fullCalcOnLoad="1"/>
</workbook>
</file>

<file path=xl/sharedStrings.xml><?xml version="1.0" encoding="utf-8"?>
<sst xmlns="http://schemas.openxmlformats.org/spreadsheetml/2006/main" count="431" uniqueCount="228">
  <si>
    <t xml:space="preserve"> </t>
  </si>
  <si>
    <t>DPH</t>
  </si>
  <si>
    <t>Miesto:</t>
  </si>
  <si>
    <t>Rozpočet:</t>
  </si>
  <si>
    <t>Spracoval:</t>
  </si>
  <si>
    <t>Dňa:</t>
  </si>
  <si>
    <t>Zmluva č.: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</si>
  <si>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</si>
  <si>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</si>
  <si>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</si>
  <si>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</si>
  <si>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</si>
  <si>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</si>
  <si>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</si>
  <si>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</si>
  <si>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</si>
  <si>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</si>
  <si>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</si>
  <si>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</si>
  <si>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</si>
  <si>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</si>
  <si>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</si>
  <si>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</si>
  <si>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</si>
  <si>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</si>
  <si>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</si>
  <si>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</si>
  <si>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</si>
  <si>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</si>
  <si>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</si>
  <si>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</si>
  <si>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</si>
  <si>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</si>
  <si>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</si>
  <si>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</si>
  <si>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</si>
  <si>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</si>
  <si>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</si>
  <si>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</si>
  <si>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</si>
  <si>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</si>
  <si>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</si>
  <si>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</si>
  <si>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tlačivo: ODIS A10</t>
  </si>
  <si>
    <t xml:space="preserve">Odberateľ: </t>
  </si>
  <si>
    <t xml:space="preserve">Projektant: </t>
  </si>
  <si>
    <t xml:space="preserve">Dodávateľ: 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</si>
  <si>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</si>
  <si>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</si>
  <si>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</si>
  <si>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</si>
  <si>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</si>
  <si>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</si>
  <si>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</si>
  <si>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EUR</t>
  </si>
  <si>
    <t>Por.</t>
  </si>
  <si>
    <t>Kód</t>
  </si>
  <si>
    <t>Kód položky</t>
  </si>
  <si>
    <t>Popis položky, stavebného dielu, remesla,</t>
  </si>
  <si>
    <t>Množstvo</t>
  </si>
  <si>
    <t>Merná</t>
  </si>
  <si>
    <t>J. Cena</t>
  </si>
  <si>
    <t>Hmotn. v t</t>
  </si>
  <si>
    <t>Suť v t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</si>
  <si>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</si>
  <si>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</si>
  <si>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</si>
  <si>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</si>
  <si>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</si>
  <si>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</si>
  <si>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</si>
  <si>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</si>
  <si>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</si>
  <si>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Jednotková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</si>
  <si>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</si>
  <si>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</si>
  <si>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</si>
  <si>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</si>
  <si>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</si>
  <si>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</si>
  <si>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</si>
  <si>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Ing.Vrbiar                              </t>
  </si>
  <si>
    <t>JKSO : 827</t>
  </si>
  <si>
    <t>Dátum: 21.09.2016</t>
  </si>
  <si>
    <t>Stavba : Rozšírenie splaškovej kanalizácie a vodovodu , Výborná</t>
  </si>
  <si>
    <t>Objekt : SO 02 Vodovod</t>
  </si>
  <si>
    <t xml:space="preserve"> Stavba : Rozšírenie splaškovej kanalizácie a vodovodu , Výborná</t>
  </si>
  <si>
    <t>Výborná</t>
  </si>
  <si>
    <t>SO 02 Vodovod</t>
  </si>
  <si>
    <t xml:space="preserve"> Objekt : SO 02 Vodovod</t>
  </si>
  <si>
    <t>JKSO :</t>
  </si>
  <si>
    <t>Ing.Vrbiar</t>
  </si>
  <si>
    <t xml:space="preserve">     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</si>
  <si>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</si>
  <si>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</si>
  <si>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</si>
  <si>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</si>
  <si>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</si>
  <si>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</si>
  <si>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</si>
  <si>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</si>
  <si>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Územné vplyvy</t>
  </si>
  <si>
    <t xml:space="preserve"> Horská oblasť</t>
  </si>
  <si>
    <t xml:space="preserve"> Inžinierska činnosť</t>
  </si>
  <si>
    <t xml:space="preserve"> Projektové práce</t>
  </si>
  <si>
    <t xml:space="preserve"> Kompletizačná činnosť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</si>
  <si>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</si>
  <si>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</si>
  <si>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</si>
  <si>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</si>
  <si>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</si>
  <si>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>271</t>
  </si>
  <si>
    <t xml:space="preserve">11001-1010   </t>
  </si>
  <si>
    <t xml:space="preserve">Vytýčenie trasy vodovodu, kanalizácie v rovine                                  </t>
  </si>
  <si>
    <t xml:space="preserve">km     </t>
  </si>
  <si>
    <t xml:space="preserve">E1                  </t>
  </si>
  <si>
    <t>221</t>
  </si>
  <si>
    <t xml:space="preserve">11310-7125   </t>
  </si>
  <si>
    <t xml:space="preserve">Odstránenie podkladov alebo krytov z kameniva drv. hr. do 50 cm, do 200 m2      </t>
  </si>
  <si>
    <t xml:space="preserve">m2     </t>
  </si>
  <si>
    <t xml:space="preserve">11310-7142   </t>
  </si>
  <si>
    <t xml:space="preserve">Odstránenie podkladov alebo krytov živičných hr. do 10 cm, do 200 m2            </t>
  </si>
  <si>
    <t>001</t>
  </si>
  <si>
    <t xml:space="preserve">13000-1101   </t>
  </si>
  <si>
    <t xml:space="preserve">Príplatok za sťažené vykopávky v blízkosti podzem. vedenia                      </t>
  </si>
  <si>
    <t xml:space="preserve">m3     </t>
  </si>
  <si>
    <t xml:space="preserve">13230-1202   </t>
  </si>
  <si>
    <t xml:space="preserve">Hĺbenie rýh šírka do 2 m v horn. tr. 4 nad 100  do 1000 m3                      </t>
  </si>
  <si>
    <t>272</t>
  </si>
  <si>
    <t xml:space="preserve">13230-1209   </t>
  </si>
  <si>
    <t xml:space="preserve">Príplatok za lepivosť horniny tr.4 v rýhach š. do 200 cm                        </t>
  </si>
  <si>
    <t xml:space="preserve">15110-1101   </t>
  </si>
  <si>
    <t xml:space="preserve">Zhotovenie paženia rýh pre podz. vedenie príložné hl. do 2 m                    </t>
  </si>
  <si>
    <t xml:space="preserve">15110-1111   </t>
  </si>
  <si>
    <t xml:space="preserve">Odstránenie paženia rýh pre podz. vedenie príložné hl. do 2 m                   </t>
  </si>
  <si>
    <t xml:space="preserve">16110-1101   </t>
  </si>
  <si>
    <t xml:space="preserve">Zvislé premiestnenie výkopu horn. tr. 1-4 do 2,5 m                              </t>
  </si>
  <si>
    <t xml:space="preserve">16260-1102   </t>
  </si>
  <si>
    <t xml:space="preserve">Vodorovné premiestnenie výkopu do 5000 m horn. tr. 1-4                          </t>
  </si>
  <si>
    <t xml:space="preserve">17120-1201   </t>
  </si>
  <si>
    <t xml:space="preserve">Uloženie sypaniny na skládku                                                    </t>
  </si>
  <si>
    <t xml:space="preserve">17410-1101   </t>
  </si>
  <si>
    <t xml:space="preserve">Zásyp zhutnený jám, rýh, šachiet alebo okolo objektu                            </t>
  </si>
  <si>
    <t>1 - ZEMNE PRÁCE spolu :</t>
  </si>
  <si>
    <t>4 - VODOROVNÉ KONŠTRUKCIE</t>
  </si>
  <si>
    <t xml:space="preserve">45157-2111   </t>
  </si>
  <si>
    <t xml:space="preserve">Lôžko pod potrubie, stoky v otv. výk. z kam. drob. ťaženého                     </t>
  </si>
  <si>
    <t xml:space="preserve">E4                  </t>
  </si>
  <si>
    <t xml:space="preserve">45235-3101   </t>
  </si>
  <si>
    <t xml:space="preserve">Debnenie podkl. blokov pod potrubie v otv. výkope                               </t>
  </si>
  <si>
    <t xml:space="preserve">45238-6111   </t>
  </si>
  <si>
    <t xml:space="preserve">Vyrovn. prstence pod poklopy betón B 7,5 otv. výk. v. do 10cm                   </t>
  </si>
  <si>
    <t xml:space="preserve">kus    </t>
  </si>
  <si>
    <t>4 - VODOROVNÉ KONŠTRUKCIE spolu :</t>
  </si>
  <si>
    <t>5 - KOMUNIKÁCIE</t>
  </si>
  <si>
    <t xml:space="preserve">56487-1111   </t>
  </si>
  <si>
    <t xml:space="preserve">Podklad zo štrkodrte hr. 25 cm                                                  </t>
  </si>
  <si>
    <t xml:space="preserve">E5                  </t>
  </si>
  <si>
    <t xml:space="preserve">57716-1114   </t>
  </si>
  <si>
    <t xml:space="preserve">Betón asfaltový tr. 1 stred. ABS, hrubozr. ABH š. do 3 m hr. 7 cm               </t>
  </si>
  <si>
    <t>5 - KOMUNIKÁCIE spolu :</t>
  </si>
  <si>
    <t>8 - RÚROVÉ VEDENIA</t>
  </si>
  <si>
    <t xml:space="preserve">85026-5121   </t>
  </si>
  <si>
    <t xml:space="preserve">Výrez alebo výsek na potrubí z rúr liat. tlakových DN 100                       </t>
  </si>
  <si>
    <t xml:space="preserve">E8                  </t>
  </si>
  <si>
    <t xml:space="preserve">85724-2121   </t>
  </si>
  <si>
    <t xml:space="preserve">Montáž tvaroviek liat. 1-osých potr. prír. otv. výk. DN 80                      </t>
  </si>
  <si>
    <t xml:space="preserve">85726-4121   </t>
  </si>
  <si>
    <t xml:space="preserve">Montáž tvaroviek liat. odboč. potr. prír. otv. výk. DN 100                      </t>
  </si>
  <si>
    <t xml:space="preserve">87125-1121   </t>
  </si>
  <si>
    <t xml:space="preserve">Montáž potrubia z tlakových rúrok polyetyl. DN110                               </t>
  </si>
  <si>
    <t xml:space="preserve">m      </t>
  </si>
  <si>
    <t xml:space="preserve">89124-1111   </t>
  </si>
  <si>
    <t xml:space="preserve">Montáž vodov. posúvačov v otv. výk. alebo šachte DN 80                          </t>
  </si>
  <si>
    <t xml:space="preserve">89124-7211   </t>
  </si>
  <si>
    <t xml:space="preserve">Montáž hydrantov nadzemných DN 80                                               </t>
  </si>
  <si>
    <t xml:space="preserve">89126-1111   </t>
  </si>
  <si>
    <t xml:space="preserve">Montáž vodov. posúvačov v otv. výk. alebo šachte DN 100                         </t>
  </si>
  <si>
    <t xml:space="preserve">89224-1111   </t>
  </si>
  <si>
    <t xml:space="preserve">Tlaková skúška vodov. potrubia DN do 80                                         </t>
  </si>
  <si>
    <t xml:space="preserve">89227-1111   </t>
  </si>
  <si>
    <t xml:space="preserve">Tlaková skúška vodov. potrubia DN 100-125                                       </t>
  </si>
  <si>
    <t xml:space="preserve">89227-3111   </t>
  </si>
  <si>
    <t xml:space="preserve">Preplach. a dezinfekcia vodov. potrubia DN 80-125                               </t>
  </si>
  <si>
    <t xml:space="preserve">89940-1112   </t>
  </si>
  <si>
    <t xml:space="preserve">Osadenie poklopov liatinových posúvačových                                      </t>
  </si>
  <si>
    <t>8 - RÚROVÉ VEDENIA spolu :</t>
  </si>
  <si>
    <t>9 - OSTATNÉ KONŠTRUKCIE A PRÁCE</t>
  </si>
  <si>
    <t xml:space="preserve">99827-6101   </t>
  </si>
  <si>
    <t xml:space="preserve">Presun hmôt pre potrubie z rúr plast. a sklolam. v otv. výk.                    </t>
  </si>
  <si>
    <t xml:space="preserve">t      </t>
  </si>
  <si>
    <t xml:space="preserve">E9                  </t>
  </si>
  <si>
    <t>9 - OSTATNÉ KONŠTRUKCIE A PRÁCE spolu :</t>
  </si>
  <si>
    <t>PRÁCE A DODÁVKY HSV spolu :</t>
  </si>
  <si>
    <t>PRÁCE A DODÁVKY M</t>
  </si>
  <si>
    <t xml:space="preserve">80322-1010   </t>
  </si>
  <si>
    <t xml:space="preserve">Vyhľadávací vodič na potrubí z PE dod.+mont. D do 150                           </t>
  </si>
  <si>
    <t xml:space="preserve">M8                  </t>
  </si>
  <si>
    <t>MAT</t>
  </si>
  <si>
    <t xml:space="preserve">286 138570   </t>
  </si>
  <si>
    <t xml:space="preserve">Rúrka PVC tlaková ťažká LPE d110x10,0 mm                                        </t>
  </si>
  <si>
    <t xml:space="preserve">286 535990   </t>
  </si>
  <si>
    <t xml:space="preserve">Nákružok PVC lemový tlakový LPE d 110mm + voľná príruba                         </t>
  </si>
  <si>
    <t xml:space="preserve">422 243560   </t>
  </si>
  <si>
    <t xml:space="preserve">Posúvač S20-118-610 P1 DN 80                                                    </t>
  </si>
  <si>
    <t xml:space="preserve">422 243590   </t>
  </si>
  <si>
    <t xml:space="preserve">Posúvač S20-118-610 P1 DN 100                                                   </t>
  </si>
  <si>
    <t xml:space="preserve">422 736160   </t>
  </si>
  <si>
    <t xml:space="preserve">Hydrant nadzemný Štandart DN80 PN16                                             </t>
  </si>
  <si>
    <t xml:space="preserve">422 912300   </t>
  </si>
  <si>
    <t xml:space="preserve">Súprava zemná posúvačová Y1020 DN80                                             </t>
  </si>
  <si>
    <t xml:space="preserve">422 912400   </t>
  </si>
  <si>
    <t xml:space="preserve">Súprava zemná posúvačová Y1020 DN100                                            </t>
  </si>
  <si>
    <t xml:space="preserve">422 913520   </t>
  </si>
  <si>
    <t xml:space="preserve">Príklop Y4504-posúvačový                                                        </t>
  </si>
  <si>
    <t xml:space="preserve">552 521200   </t>
  </si>
  <si>
    <t xml:space="preserve">Rúra liatinová tlaková prírubová DN 80 dĺžka  500                               </t>
  </si>
  <si>
    <t xml:space="preserve">552 553140   </t>
  </si>
  <si>
    <t xml:space="preserve">Tvarovka prírubová s prírubovou odbočkou DN 100/80                              </t>
  </si>
  <si>
    <t xml:space="preserve">552 557200   </t>
  </si>
  <si>
    <t xml:space="preserve">Koleno prírubové pätka DN 80                                                    </t>
  </si>
  <si>
    <t>272 - Vedenie diaľkové a prípojné - plynovody spol</t>
  </si>
  <si>
    <t>PRÁCE A DODÁVKY M spolu :</t>
  </si>
  <si>
    <t>Rozpočet celkom :</t>
  </si>
  <si>
    <t>13240-1201</t>
  </si>
  <si>
    <t xml:space="preserve">Hĺbenie rýh šírka do 2 m v horn. tr. 5, akékoľvek množstvo                      </t>
  </si>
  <si>
    <t>272 - Vedenie diaľkové a prípojné</t>
  </si>
  <si>
    <t>Dátum: 05.2016</t>
  </si>
</sst>
</file>

<file path=xl/styles.xml><?xml version="1.0" encoding="utf-8"?>
<styleSheet xmlns="http://schemas.openxmlformats.org/spreadsheetml/2006/main">
  <numFmts count="10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.00&quot; &quot;"/>
    <numFmt numFmtId="169" formatCode="#,##0\ &quot;Sk&quot;"/>
    <numFmt numFmtId="170" formatCode="#,##0\ _S_k"/>
    <numFmt numFmtId="171" formatCode="#,##0&quot; Sk&quot;;[Red]&quot;-&quot;#,##0&quot; Sk&quot;"/>
    <numFmt numFmtId="172" formatCode="#,##0.0000"/>
    <numFmt numFmtId="173" formatCode="0.0000"/>
  </numFmts>
  <fonts count="25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2"/>
    </font>
    <font>
      <sz val="8"/>
      <color indexed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Narrow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 style="double"/>
      <top/>
      <bottom/>
    </border>
    <border>
      <left/>
      <right/>
      <top style="hair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 style="thin"/>
      <top/>
      <bottom style="thick"/>
    </border>
    <border>
      <left/>
      <right style="thick"/>
      <top/>
      <bottom style="thick"/>
    </border>
    <border>
      <left style="hair"/>
      <right style="double"/>
      <top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  <border>
      <left style="hair"/>
      <right style="double"/>
      <top style="hair"/>
      <bottom style="hair"/>
    </border>
    <border>
      <left/>
      <right style="double"/>
      <top/>
      <bottom style="double"/>
    </border>
    <border>
      <left/>
      <right style="hair"/>
      <top style="double"/>
      <bottom style="hair"/>
    </border>
    <border>
      <left/>
      <right style="hair"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vertical="center"/>
      <protection/>
    </xf>
    <xf numFmtId="0" fontId="5" fillId="0" borderId="1" applyFont="0" applyFill="0" applyBorder="0">
      <alignment vertical="center"/>
      <protection/>
    </xf>
    <xf numFmtId="171" fontId="5" fillId="0" borderId="1">
      <alignment/>
      <protection/>
    </xf>
    <xf numFmtId="0" fontId="5" fillId="0" borderId="1" applyFont="0" applyFill="0">
      <alignment/>
      <protection/>
    </xf>
    <xf numFmtId="164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2" applyNumberFormat="0" applyFill="0" applyAlignment="0" applyProtection="0"/>
    <xf numFmtId="0" fontId="4" fillId="0" borderId="0">
      <alignment/>
      <protection/>
    </xf>
    <xf numFmtId="0" fontId="12" fillId="11" borderId="0" applyNumberFormat="0" applyBorder="0" applyAlignment="0" applyProtection="0"/>
    <xf numFmtId="0" fontId="18" fillId="12" borderId="3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17" fillId="0" borderId="8" applyNumberFormat="0" applyFill="0" applyAlignment="0" applyProtection="0"/>
    <xf numFmtId="0" fontId="11" fillId="6" borderId="0" applyNumberFormat="0" applyBorder="0" applyAlignment="0" applyProtection="0"/>
    <xf numFmtId="0" fontId="5" fillId="0" borderId="9" applyBorder="0">
      <alignment vertical="center"/>
      <protection/>
    </xf>
    <xf numFmtId="0" fontId="17" fillId="0" borderId="0" applyNumberFormat="0" applyFill="0" applyBorder="0" applyAlignment="0" applyProtection="0"/>
    <xf numFmtId="0" fontId="5" fillId="0" borderId="9">
      <alignment vertical="center"/>
      <protection/>
    </xf>
    <xf numFmtId="0" fontId="14" fillId="7" borderId="10" applyNumberFormat="0" applyAlignment="0" applyProtection="0"/>
    <xf numFmtId="0" fontId="16" fillId="13" borderId="10" applyNumberFormat="0" applyAlignment="0" applyProtection="0"/>
    <xf numFmtId="0" fontId="15" fillId="13" borderId="11" applyNumberFormat="0" applyAlignment="0" applyProtection="0"/>
    <xf numFmtId="0" fontId="1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</cellStyleXfs>
  <cellXfs count="157">
    <xf numFmtId="0" fontId="0" fillId="0" borderId="0" xfId="0"/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165" fontId="1" fillId="0" borderId="0" xfId="0" applyNumberFormat="1" applyFont="1" applyProtection="1">
      <protection/>
    </xf>
    <xf numFmtId="4" fontId="1" fillId="0" borderId="0" xfId="0" applyNumberFormat="1" applyFont="1" applyProtection="1">
      <protection/>
    </xf>
    <xf numFmtId="166" fontId="1" fillId="0" borderId="0" xfId="0" applyNumberFormat="1" applyFont="1" applyProtection="1"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>
      <alignment/>
      <protection/>
    </xf>
    <xf numFmtId="0" fontId="1" fillId="0" borderId="19" xfId="53" applyFont="1" applyBorder="1" applyAlignment="1">
      <alignment horizontal="left" vertical="center"/>
      <protection/>
    </xf>
    <xf numFmtId="0" fontId="1" fillId="0" borderId="20" xfId="53" applyFont="1" applyBorder="1" applyAlignment="1">
      <alignment horizontal="left" vertical="center"/>
      <protection/>
    </xf>
    <xf numFmtId="0" fontId="1" fillId="0" borderId="20" xfId="53" applyFont="1" applyBorder="1" applyAlignment="1">
      <alignment horizontal="right" vertical="center"/>
      <protection/>
    </xf>
    <xf numFmtId="0" fontId="1" fillId="0" borderId="21" xfId="53" applyFont="1" applyBorder="1" applyAlignment="1">
      <alignment horizontal="left" vertical="center"/>
      <protection/>
    </xf>
    <xf numFmtId="0" fontId="1" fillId="0" borderId="22" xfId="53" applyFont="1" applyBorder="1" applyAlignment="1">
      <alignment horizontal="left" vertical="center"/>
      <protection/>
    </xf>
    <xf numFmtId="0" fontId="1" fillId="0" borderId="23" xfId="53" applyFont="1" applyBorder="1" applyAlignment="1">
      <alignment horizontal="left" vertical="center"/>
      <protection/>
    </xf>
    <xf numFmtId="0" fontId="1" fillId="0" borderId="23" xfId="53" applyFont="1" applyBorder="1" applyAlignment="1">
      <alignment horizontal="right" vertical="center"/>
      <protection/>
    </xf>
    <xf numFmtId="0" fontId="1" fillId="0" borderId="24" xfId="53" applyFont="1" applyBorder="1" applyAlignment="1">
      <alignment horizontal="left" vertical="center"/>
      <protection/>
    </xf>
    <xf numFmtId="0" fontId="1" fillId="0" borderId="25" xfId="53" applyFont="1" applyBorder="1" applyAlignment="1">
      <alignment horizontal="left" vertical="center"/>
      <protection/>
    </xf>
    <xf numFmtId="0" fontId="1" fillId="0" borderId="26" xfId="53" applyFont="1" applyBorder="1" applyAlignment="1">
      <alignment horizontal="left" vertical="center"/>
      <protection/>
    </xf>
    <xf numFmtId="0" fontId="1" fillId="0" borderId="26" xfId="53" applyFont="1" applyBorder="1" applyAlignment="1">
      <alignment horizontal="right" vertical="center"/>
      <protection/>
    </xf>
    <xf numFmtId="0" fontId="1" fillId="0" borderId="27" xfId="53" applyFont="1" applyBorder="1" applyAlignment="1">
      <alignment horizontal="left" vertical="center"/>
      <protection/>
    </xf>
    <xf numFmtId="0" fontId="1" fillId="0" borderId="28" xfId="53" applyFont="1" applyBorder="1" applyAlignment="1">
      <alignment horizontal="left" vertical="center"/>
      <protection/>
    </xf>
    <xf numFmtId="0" fontId="1" fillId="0" borderId="29" xfId="53" applyFont="1" applyBorder="1" applyAlignment="1">
      <alignment horizontal="left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Continuous" vertical="center"/>
      <protection/>
    </xf>
    <xf numFmtId="0" fontId="1" fillId="0" borderId="32" xfId="53" applyFont="1" applyBorder="1" applyAlignment="1">
      <alignment horizontal="centerContinuous" vertical="center"/>
      <protection/>
    </xf>
    <xf numFmtId="0" fontId="1" fillId="0" borderId="33" xfId="53" applyFont="1" applyBorder="1" applyAlignment="1">
      <alignment horizontal="centerContinuous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left" vertical="center"/>
      <protection/>
    </xf>
    <xf numFmtId="0" fontId="1" fillId="0" borderId="36" xfId="53" applyFont="1" applyBorder="1" applyAlignment="1">
      <alignment horizontal="left" vertical="center"/>
      <protection/>
    </xf>
    <xf numFmtId="10" fontId="1" fillId="0" borderId="37" xfId="53" applyNumberFormat="1" applyFont="1" applyBorder="1" applyAlignment="1">
      <alignment horizontal="right" vertical="center"/>
      <protection/>
    </xf>
    <xf numFmtId="0" fontId="1" fillId="0" borderId="38" xfId="53" applyFont="1" applyBorder="1" applyAlignment="1">
      <alignment horizontal="center" vertical="center"/>
      <protection/>
    </xf>
    <xf numFmtId="0" fontId="1" fillId="0" borderId="9" xfId="53" applyFont="1" applyBorder="1" applyAlignment="1">
      <alignment horizontal="left" vertical="center"/>
      <protection/>
    </xf>
    <xf numFmtId="0" fontId="1" fillId="0" borderId="39" xfId="53" applyFont="1" applyBorder="1" applyAlignment="1">
      <alignment horizontal="left" vertical="center"/>
      <protection/>
    </xf>
    <xf numFmtId="10" fontId="1" fillId="0" borderId="40" xfId="53" applyNumberFormat="1" applyFont="1" applyBorder="1" applyAlignment="1">
      <alignment horizontal="right" vertical="center"/>
      <protection/>
    </xf>
    <xf numFmtId="0" fontId="1" fillId="0" borderId="41" xfId="53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left" vertical="center"/>
      <protection/>
    </xf>
    <xf numFmtId="0" fontId="1" fillId="0" borderId="43" xfId="53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right" vertical="center"/>
      <protection/>
    </xf>
    <xf numFmtId="0" fontId="1" fillId="0" borderId="44" xfId="53" applyFont="1" applyBorder="1" applyAlignment="1">
      <alignment horizontal="left" vertical="center"/>
      <protection/>
    </xf>
    <xf numFmtId="0" fontId="1" fillId="0" borderId="43" xfId="53" applyFont="1" applyBorder="1" applyAlignment="1">
      <alignment horizontal="right" vertical="center"/>
      <protection/>
    </xf>
    <xf numFmtId="0" fontId="1" fillId="0" borderId="45" xfId="53" applyFont="1" applyBorder="1" applyAlignment="1">
      <alignment horizontal="centerContinuous" vertical="center"/>
      <protection/>
    </xf>
    <xf numFmtId="0" fontId="1" fillId="0" borderId="46" xfId="53" applyFont="1" applyBorder="1" applyAlignment="1">
      <alignment horizontal="centerContinuous" vertical="center"/>
      <protection/>
    </xf>
    <xf numFmtId="0" fontId="1" fillId="0" borderId="46" xfId="53" applyFont="1" applyBorder="1" applyAlignment="1">
      <alignment horizontal="center" vertical="center"/>
      <protection/>
    </xf>
    <xf numFmtId="0" fontId="1" fillId="0" borderId="47" xfId="53" applyFont="1" applyBorder="1" applyAlignment="1">
      <alignment horizontal="centerContinuous" vertical="center"/>
      <protection/>
    </xf>
    <xf numFmtId="0" fontId="1" fillId="0" borderId="48" xfId="53" applyFont="1" applyBorder="1" applyAlignment="1">
      <alignment horizontal="left" vertical="center"/>
      <protection/>
    </xf>
    <xf numFmtId="0" fontId="1" fillId="0" borderId="49" xfId="53" applyFont="1" applyBorder="1" applyAlignment="1">
      <alignment horizontal="left" vertical="center"/>
      <protection/>
    </xf>
    <xf numFmtId="0" fontId="1" fillId="0" borderId="5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51" xfId="53" applyFont="1" applyBorder="1" applyAlignment="1">
      <alignment horizontal="left" vertical="center"/>
      <protection/>
    </xf>
    <xf numFmtId="0" fontId="1" fillId="0" borderId="40" xfId="53" applyFont="1" applyBorder="1" applyAlignment="1">
      <alignment horizontal="left" vertical="center"/>
      <protection/>
    </xf>
    <xf numFmtId="0" fontId="1" fillId="0" borderId="48" xfId="53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right" vertical="center"/>
      <protection/>
    </xf>
    <xf numFmtId="0" fontId="1" fillId="0" borderId="52" xfId="53" applyFont="1" applyBorder="1" applyAlignment="1">
      <alignment horizontal="left" vertical="center"/>
      <protection/>
    </xf>
    <xf numFmtId="0" fontId="1" fillId="0" borderId="37" xfId="53" applyFont="1" applyBorder="1" applyAlignment="1">
      <alignment horizontal="right" vertical="center"/>
      <protection/>
    </xf>
    <xf numFmtId="0" fontId="1" fillId="0" borderId="53" xfId="53" applyFont="1" applyBorder="1" applyAlignment="1">
      <alignment horizontal="left" vertical="center"/>
      <protection/>
    </xf>
    <xf numFmtId="0" fontId="1" fillId="0" borderId="54" xfId="53" applyFont="1" applyBorder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167" fontId="1" fillId="0" borderId="32" xfId="53" applyNumberFormat="1" applyFont="1" applyBorder="1" applyAlignment="1">
      <alignment horizontal="centerContinuous" vertical="center"/>
      <protection/>
    </xf>
    <xf numFmtId="167" fontId="1" fillId="0" borderId="55" xfId="53" applyNumberFormat="1" applyFont="1" applyBorder="1" applyAlignment="1">
      <alignment horizontal="right" vertical="center"/>
      <protection/>
    </xf>
    <xf numFmtId="0" fontId="3" fillId="0" borderId="56" xfId="53" applyFont="1" applyBorder="1" applyAlignment="1">
      <alignment horizontal="center" vertical="center"/>
      <protection/>
    </xf>
    <xf numFmtId="0" fontId="3" fillId="0" borderId="57" xfId="53" applyFont="1" applyBorder="1" applyAlignment="1">
      <alignment horizontal="center" vertical="center"/>
      <protection/>
    </xf>
    <xf numFmtId="0" fontId="1" fillId="0" borderId="58" xfId="53" applyFont="1" applyBorder="1" applyAlignment="1">
      <alignment horizontal="left" vertical="center"/>
      <protection/>
    </xf>
    <xf numFmtId="49" fontId="1" fillId="0" borderId="20" xfId="53" applyNumberFormat="1" applyFont="1" applyBorder="1" applyAlignment="1">
      <alignment horizontal="right" vertical="center"/>
      <protection/>
    </xf>
    <xf numFmtId="49" fontId="1" fillId="0" borderId="23" xfId="53" applyNumberFormat="1" applyFont="1" applyBorder="1" applyAlignment="1">
      <alignment horizontal="right" vertical="center"/>
      <protection/>
    </xf>
    <xf numFmtId="49" fontId="1" fillId="0" borderId="26" xfId="53" applyNumberFormat="1" applyFont="1" applyBorder="1" applyAlignment="1">
      <alignment horizontal="right" vertical="center"/>
      <protection/>
    </xf>
    <xf numFmtId="0" fontId="1" fillId="0" borderId="19" xfId="53" applyFont="1" applyBorder="1" applyAlignment="1">
      <alignment horizontal="right" vertical="center"/>
      <protection/>
    </xf>
    <xf numFmtId="0" fontId="1" fillId="0" borderId="20" xfId="53" applyFont="1" applyBorder="1" applyAlignment="1">
      <alignment vertical="center"/>
      <protection/>
    </xf>
    <xf numFmtId="170" fontId="1" fillId="0" borderId="20" xfId="53" applyNumberFormat="1" applyFont="1" applyBorder="1" applyAlignment="1">
      <alignment horizontal="left" vertical="center"/>
      <protection/>
    </xf>
    <xf numFmtId="169" fontId="1" fillId="0" borderId="20" xfId="53" applyNumberFormat="1" applyFont="1" applyBorder="1" applyAlignment="1">
      <alignment horizontal="right" vertical="center"/>
      <protection/>
    </xf>
    <xf numFmtId="0" fontId="1" fillId="0" borderId="53" xfId="53" applyFont="1" applyBorder="1" applyAlignment="1">
      <alignment horizontal="right" vertical="center"/>
      <protection/>
    </xf>
    <xf numFmtId="0" fontId="1" fillId="0" borderId="54" xfId="53" applyFont="1" applyBorder="1" applyAlignment="1">
      <alignment vertical="center"/>
      <protection/>
    </xf>
    <xf numFmtId="170" fontId="1" fillId="0" borderId="54" xfId="53" applyNumberFormat="1" applyFont="1" applyBorder="1" applyAlignment="1">
      <alignment horizontal="left" vertical="center"/>
      <protection/>
    </xf>
    <xf numFmtId="169" fontId="1" fillId="0" borderId="54" xfId="53" applyNumberFormat="1" applyFont="1" applyBorder="1" applyAlignment="1">
      <alignment horizontal="right" vertical="center"/>
      <protection/>
    </xf>
    <xf numFmtId="0" fontId="1" fillId="0" borderId="54" xfId="53" applyFont="1" applyBorder="1" applyAlignment="1">
      <alignment horizontal="right" vertical="center"/>
      <protection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0" xfId="53" applyFont="1" applyProtection="1">
      <alignment/>
      <protection locked="0"/>
    </xf>
    <xf numFmtId="0" fontId="3" fillId="0" borderId="0" xfId="53" applyFont="1" applyProtection="1">
      <alignment/>
      <protection locked="0"/>
    </xf>
    <xf numFmtId="49" fontId="3" fillId="0" borderId="0" xfId="53" applyNumberFormat="1" applyFo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0" fontId="2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Continuous"/>
      <protection locked="0"/>
    </xf>
    <xf numFmtId="0" fontId="1" fillId="0" borderId="60" xfId="0" applyFont="1" applyBorder="1" applyAlignment="1" applyProtection="1">
      <alignment horizontal="centerContinuous"/>
      <protection locked="0"/>
    </xf>
    <xf numFmtId="0" fontId="1" fillId="0" borderId="61" xfId="0" applyFont="1" applyBorder="1" applyAlignment="1" applyProtection="1">
      <alignment horizontal="centerContinuous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6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8" fontId="1" fillId="0" borderId="35" xfId="53" applyNumberFormat="1" applyFont="1" applyBorder="1" applyAlignment="1">
      <alignment horizontal="right" vertical="center"/>
      <protection/>
    </xf>
    <xf numFmtId="168" fontId="1" fillId="0" borderId="65" xfId="53" applyNumberFormat="1" applyFont="1" applyBorder="1" applyAlignment="1">
      <alignment horizontal="right" vertical="center"/>
      <protection/>
    </xf>
    <xf numFmtId="168" fontId="1" fillId="0" borderId="9" xfId="53" applyNumberFormat="1" applyFont="1" applyBorder="1" applyAlignment="1">
      <alignment horizontal="right" vertical="center"/>
      <protection/>
    </xf>
    <xf numFmtId="168" fontId="1" fillId="0" borderId="66" xfId="53" applyNumberFormat="1" applyFont="1" applyBorder="1" applyAlignment="1">
      <alignment horizontal="right" vertical="center"/>
      <protection/>
    </xf>
    <xf numFmtId="168" fontId="1" fillId="0" borderId="42" xfId="53" applyNumberFormat="1" applyFont="1" applyBorder="1" applyAlignment="1">
      <alignment horizontal="right" vertical="center"/>
      <protection/>
    </xf>
    <xf numFmtId="168" fontId="1" fillId="0" borderId="44" xfId="53" applyNumberFormat="1" applyFont="1" applyBorder="1" applyAlignment="1">
      <alignment horizontal="right" vertical="center"/>
      <protection/>
    </xf>
    <xf numFmtId="168" fontId="1" fillId="0" borderId="67" xfId="53" applyNumberFormat="1" applyFont="1" applyBorder="1" applyAlignment="1">
      <alignment horizontal="right" vertical="center"/>
      <protection/>
    </xf>
    <xf numFmtId="168" fontId="1" fillId="0" borderId="68" xfId="53" applyNumberFormat="1" applyFont="1" applyBorder="1" applyAlignment="1">
      <alignment horizontal="right" vertical="center"/>
      <protection/>
    </xf>
    <xf numFmtId="168" fontId="1" fillId="0" borderId="40" xfId="53" applyNumberFormat="1" applyFont="1" applyBorder="1" applyAlignment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4" fontId="23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165" fontId="23" fillId="0" borderId="0" xfId="0" applyNumberFormat="1" applyFont="1" applyProtection="1">
      <protection locked="0"/>
    </xf>
    <xf numFmtId="0" fontId="23" fillId="0" borderId="0" xfId="0" applyFont="1" applyProtection="1"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165" fontId="23" fillId="0" borderId="0" xfId="0" applyNumberFormat="1" applyFont="1" applyProtection="1">
      <protection/>
    </xf>
    <xf numFmtId="0" fontId="1" fillId="0" borderId="16" xfId="0" applyFont="1" applyBorder="1" applyAlignment="1" applyProtection="1">
      <alignment horizontal="centerContinuous"/>
      <protection locked="0"/>
    </xf>
    <xf numFmtId="173" fontId="23" fillId="0" borderId="0" xfId="53" applyNumberFormat="1" applyFont="1" applyAlignment="1">
      <alignment horizontal="left" vertical="center"/>
      <protection/>
    </xf>
    <xf numFmtId="4" fontId="23" fillId="0" borderId="0" xfId="0" applyNumberFormat="1" applyFont="1" applyAlignment="1" applyProtection="1">
      <alignment horizontal="right"/>
      <protection locked="0"/>
    </xf>
    <xf numFmtId="172" fontId="23" fillId="0" borderId="0" xfId="0" applyNumberFormat="1" applyFont="1" applyAlignment="1" applyProtection="1">
      <alignment horizontal="left"/>
      <protection locked="0"/>
    </xf>
    <xf numFmtId="4" fontId="23" fillId="0" borderId="0" xfId="0" applyNumberFormat="1" applyFont="1" applyAlignment="1" applyProtection="1">
      <alignment horizontal="right"/>
      <protection/>
    </xf>
    <xf numFmtId="172" fontId="23" fillId="0" borderId="0" xfId="0" applyNumberFormat="1" applyFont="1" applyAlignment="1" applyProtection="1">
      <alignment horizontal="left"/>
      <protection/>
    </xf>
    <xf numFmtId="0" fontId="23" fillId="0" borderId="0" xfId="53" applyFont="1" applyAlignment="1">
      <alignment horizontal="right" vertical="center"/>
      <protection/>
    </xf>
    <xf numFmtId="0" fontId="1" fillId="0" borderId="45" xfId="53" applyFont="1" applyBorder="1" applyAlignment="1">
      <alignment horizontal="left" vertical="center"/>
      <protection/>
    </xf>
    <xf numFmtId="0" fontId="1" fillId="0" borderId="47" xfId="53" applyFont="1" applyBorder="1" applyAlignment="1">
      <alignment horizontal="left" vertical="center"/>
      <protection/>
    </xf>
    <xf numFmtId="0" fontId="23" fillId="0" borderId="0" xfId="53" applyFont="1" applyBorder="1" applyAlignment="1">
      <alignment horizontal="right" vertical="center"/>
      <protection/>
    </xf>
    <xf numFmtId="0" fontId="23" fillId="0" borderId="54" xfId="53" applyFont="1" applyBorder="1" applyAlignment="1">
      <alignment horizontal="right" vertical="center"/>
      <protection/>
    </xf>
    <xf numFmtId="4" fontId="23" fillId="0" borderId="51" xfId="53" applyNumberFormat="1" applyFont="1" applyBorder="1" applyAlignment="1">
      <alignment horizontal="right" vertical="center"/>
      <protection/>
    </xf>
    <xf numFmtId="4" fontId="23" fillId="0" borderId="69" xfId="53" applyNumberFormat="1" applyFont="1" applyBorder="1" applyAlignment="1">
      <alignment horizontal="right" vertical="center"/>
      <protection/>
    </xf>
    <xf numFmtId="0" fontId="23" fillId="0" borderId="46" xfId="53" applyFont="1" applyBorder="1" applyAlignment="1">
      <alignment horizontal="right" vertical="center"/>
      <protection/>
    </xf>
    <xf numFmtId="4" fontId="23" fillId="0" borderId="0" xfId="0" applyNumberFormat="1" applyFont="1" applyProtection="1">
      <protection/>
    </xf>
    <xf numFmtId="3" fontId="1" fillId="0" borderId="70" xfId="53" applyNumberFormat="1" applyFont="1" applyBorder="1" applyAlignment="1">
      <alignment horizontal="right" vertical="center"/>
      <protection/>
    </xf>
    <xf numFmtId="3" fontId="1" fillId="0" borderId="71" xfId="53" applyNumberFormat="1" applyFont="1" applyBorder="1" applyAlignment="1">
      <alignment horizontal="right" vertical="center"/>
      <protection/>
    </xf>
    <xf numFmtId="3" fontId="1" fillId="0" borderId="21" xfId="53" applyNumberFormat="1" applyFont="1" applyBorder="1" applyAlignment="1">
      <alignment vertical="center"/>
      <protection/>
    </xf>
    <xf numFmtId="3" fontId="1" fillId="0" borderId="69" xfId="53" applyNumberFormat="1" applyFont="1" applyBorder="1" applyAlignment="1">
      <alignment vertical="center"/>
      <protection/>
    </xf>
    <xf numFmtId="14" fontId="1" fillId="0" borderId="26" xfId="53" applyNumberFormat="1" applyFont="1" applyBorder="1" applyAlignment="1">
      <alignment horizontal="left" vertical="center"/>
      <protection/>
    </xf>
    <xf numFmtId="16" fontId="1" fillId="0" borderId="0" xfId="0" applyNumberFormat="1" applyFont="1" applyAlignment="1" applyProtection="1">
      <alignment horizontal="right"/>
      <protection locked="0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Chybně" xfId="45"/>
    <cellStyle name="Kontrolní buňka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e_KLs" xfId="53"/>
    <cellStyle name="Poznámka" xfId="54"/>
    <cellStyle name="Propojená buňka" xfId="55"/>
    <cellStyle name="Správně" xfId="56"/>
    <cellStyle name="TEXT" xfId="57"/>
    <cellStyle name="Text upozornění" xfId="58"/>
    <cellStyle name="TEXT1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8"/>
  <sheetViews>
    <sheetView showGridLines="0" showZeros="0" workbookViewId="0" topLeftCell="A1">
      <selection activeCell="T12" sqref="T12"/>
    </sheetView>
  </sheetViews>
  <sheetFormatPr defaultColWidth="9.140625" defaultRowHeight="12.75"/>
  <cols>
    <col min="1" max="1" width="0.71875" style="15" customWidth="1"/>
    <col min="2" max="2" width="3.7109375" style="15" customWidth="1"/>
    <col min="3" max="3" width="6.8515625" style="15" customWidth="1"/>
    <col min="4" max="6" width="14.00390625" style="15" customWidth="1"/>
    <col min="7" max="7" width="3.8515625" style="15" customWidth="1"/>
    <col min="8" max="8" width="22.7109375" style="15" customWidth="1"/>
    <col min="9" max="9" width="14.00390625" style="15" customWidth="1"/>
    <col min="10" max="10" width="4.28125" style="15" customWidth="1"/>
    <col min="11" max="11" width="19.7109375" style="15" customWidth="1"/>
    <col min="12" max="12" width="9.7109375" style="15" customWidth="1"/>
    <col min="13" max="13" width="14.00390625" style="15" customWidth="1"/>
    <col min="14" max="14" width="0.71875" style="15" customWidth="1"/>
    <col min="15" max="15" width="1.421875" style="15" customWidth="1"/>
    <col min="16" max="23" width="9.140625" style="15" customWidth="1"/>
    <col min="24" max="25" width="5.7109375" style="15" customWidth="1"/>
    <col min="26" max="26" width="6.57421875" style="15" customWidth="1"/>
    <col min="27" max="27" width="21.421875" style="15" customWidth="1"/>
    <col min="28" max="28" width="4.28125" style="15" customWidth="1"/>
    <col min="29" max="29" width="8.28125" style="15" customWidth="1"/>
    <col min="30" max="30" width="8.7109375" style="15" customWidth="1"/>
    <col min="31" max="16384" width="9.140625" style="15" customWidth="1"/>
  </cols>
  <sheetData>
    <row r="1" spans="2:13" ht="28.5" customHeight="1" thickBot="1">
      <c r="B1" s="14"/>
      <c r="C1" s="14"/>
      <c r="D1" s="14"/>
      <c r="E1" s="14"/>
      <c r="F1" s="14"/>
      <c r="G1" s="14"/>
      <c r="H1" s="65" t="str">
        <f>CONCATENATE(AA2," ",AB2," ",AC2," ",AD2)</f>
        <v xml:space="preserve">   </v>
      </c>
      <c r="I1" s="14"/>
      <c r="J1" s="14"/>
      <c r="K1" s="142"/>
      <c r="L1" s="137"/>
      <c r="M1" s="14"/>
    </row>
    <row r="2" spans="2:30" ht="18" customHeight="1" thickTop="1">
      <c r="B2" s="16" t="s">
        <v>86</v>
      </c>
      <c r="C2" s="17"/>
      <c r="D2" s="17"/>
      <c r="E2" s="17"/>
      <c r="F2" s="17"/>
      <c r="G2" s="18" t="s">
        <v>2</v>
      </c>
      <c r="H2" s="17" t="s">
        <v>87</v>
      </c>
      <c r="I2" s="17"/>
      <c r="J2" s="18" t="s">
        <v>3</v>
      </c>
      <c r="K2" s="17" t="s">
        <v>88</v>
      </c>
      <c r="L2" s="17"/>
      <c r="M2" s="19"/>
      <c r="AA2" s="83"/>
      <c r="AB2" s="83"/>
      <c r="AC2" s="83"/>
      <c r="AD2" s="84"/>
    </row>
    <row r="3" spans="2:30" ht="18" customHeight="1">
      <c r="B3" s="20" t="s">
        <v>89</v>
      </c>
      <c r="C3" s="21"/>
      <c r="D3" s="21"/>
      <c r="E3" s="21"/>
      <c r="F3" s="21"/>
      <c r="G3" s="22" t="s">
        <v>90</v>
      </c>
      <c r="H3" s="21">
        <v>827</v>
      </c>
      <c r="I3" s="21"/>
      <c r="J3" s="22" t="s">
        <v>4</v>
      </c>
      <c r="K3" s="21" t="s">
        <v>91</v>
      </c>
      <c r="L3" s="21"/>
      <c r="M3" s="23"/>
      <c r="AA3" s="83"/>
      <c r="AB3" s="83"/>
      <c r="AC3" s="83"/>
      <c r="AD3" s="84"/>
    </row>
    <row r="4" spans="2:30" ht="18" customHeight="1" thickBot="1">
      <c r="B4" s="24" t="s">
        <v>0</v>
      </c>
      <c r="C4" s="25"/>
      <c r="D4" s="25"/>
      <c r="E4" s="25"/>
      <c r="F4" s="25"/>
      <c r="G4" s="26"/>
      <c r="H4" s="25"/>
      <c r="I4" s="25"/>
      <c r="J4" s="26" t="s">
        <v>5</v>
      </c>
      <c r="K4" s="155">
        <v>44321</v>
      </c>
      <c r="L4" s="25" t="s">
        <v>6</v>
      </c>
      <c r="M4" s="27"/>
      <c r="AA4" s="83"/>
      <c r="AB4" s="83"/>
      <c r="AC4" s="83"/>
      <c r="AD4" s="84"/>
    </row>
    <row r="5" spans="2:30" ht="18" customHeight="1" thickTop="1">
      <c r="B5" s="16" t="s">
        <v>7</v>
      </c>
      <c r="C5" s="17"/>
      <c r="D5" s="17"/>
      <c r="E5" s="17"/>
      <c r="F5" s="17"/>
      <c r="G5" s="71" t="s">
        <v>92</v>
      </c>
      <c r="H5" s="17"/>
      <c r="I5" s="17"/>
      <c r="J5" s="17" t="s">
        <v>8</v>
      </c>
      <c r="K5" s="17"/>
      <c r="L5" s="17" t="s">
        <v>9</v>
      </c>
      <c r="M5" s="19"/>
      <c r="AA5" s="83"/>
      <c r="AB5" s="83"/>
      <c r="AC5" s="83"/>
      <c r="AD5" s="84"/>
    </row>
    <row r="6" spans="2:13" ht="18" customHeight="1">
      <c r="B6" s="20" t="s">
        <v>10</v>
      </c>
      <c r="C6" s="21"/>
      <c r="D6" s="21"/>
      <c r="E6" s="21"/>
      <c r="F6" s="21"/>
      <c r="G6" s="72" t="s">
        <v>92</v>
      </c>
      <c r="H6" s="21"/>
      <c r="I6" s="21"/>
      <c r="J6" s="21" t="s">
        <v>8</v>
      </c>
      <c r="K6" s="21"/>
      <c r="L6" s="21" t="s">
        <v>9</v>
      </c>
      <c r="M6" s="23"/>
    </row>
    <row r="7" spans="2:13" ht="18" customHeight="1" thickBot="1">
      <c r="B7" s="24" t="s">
        <v>11</v>
      </c>
      <c r="C7" s="25"/>
      <c r="D7" s="25"/>
      <c r="E7" s="25"/>
      <c r="F7" s="25"/>
      <c r="G7" s="73" t="s">
        <v>92</v>
      </c>
      <c r="H7" s="25"/>
      <c r="I7" s="25"/>
      <c r="J7" s="25" t="s">
        <v>8</v>
      </c>
      <c r="K7" s="25"/>
      <c r="L7" s="25" t="s">
        <v>9</v>
      </c>
      <c r="M7" s="27"/>
    </row>
    <row r="8" spans="2:13" ht="18" customHeight="1" thickTop="1">
      <c r="B8" s="74">
        <v>1</v>
      </c>
      <c r="C8" s="75" t="s">
        <v>93</v>
      </c>
      <c r="D8" s="76"/>
      <c r="E8" s="77"/>
      <c r="F8" s="151">
        <f>IF(B8&lt;&gt;0,ROUND($M$26/B8,0),0)</f>
        <v>93481</v>
      </c>
      <c r="G8" s="71">
        <v>1</v>
      </c>
      <c r="H8" s="75" t="s">
        <v>94</v>
      </c>
      <c r="I8" s="151">
        <f>IF(G8&lt;&gt;0,ROUND($M$26/G8,0),0)</f>
        <v>93481</v>
      </c>
      <c r="J8" s="18"/>
      <c r="K8" s="75"/>
      <c r="L8" s="77"/>
      <c r="M8" s="153">
        <f>IF(J8&lt;&gt;0,ROUND($M$26/J8,0),0)</f>
        <v>0</v>
      </c>
    </row>
    <row r="9" spans="2:13" ht="18" customHeight="1" thickBot="1">
      <c r="B9" s="78">
        <v>1</v>
      </c>
      <c r="C9" s="79" t="s">
        <v>95</v>
      </c>
      <c r="D9" s="80"/>
      <c r="E9" s="81"/>
      <c r="F9" s="152">
        <f>IF(B9&lt;&gt;0,ROUND($M$26/B9,0),0)</f>
        <v>93481</v>
      </c>
      <c r="G9" s="82">
        <v>1</v>
      </c>
      <c r="H9" s="79" t="s">
        <v>96</v>
      </c>
      <c r="I9" s="152">
        <f>IF(G9&lt;&gt;0,ROUND($M$26/G9,0),0)</f>
        <v>93481</v>
      </c>
      <c r="J9" s="82"/>
      <c r="K9" s="79"/>
      <c r="L9" s="81"/>
      <c r="M9" s="154">
        <f>IF(J9&lt;&gt;0,ROUND($M$26/J9,0),0)</f>
        <v>0</v>
      </c>
    </row>
    <row r="10" spans="2:13" ht="18" customHeight="1" thickTop="1">
      <c r="B10" s="68" t="s">
        <v>12</v>
      </c>
      <c r="C10" s="29" t="s">
        <v>13</v>
      </c>
      <c r="D10" s="30" t="s">
        <v>14</v>
      </c>
      <c r="E10" s="30" t="s">
        <v>15</v>
      </c>
      <c r="F10" s="31" t="s">
        <v>16</v>
      </c>
      <c r="G10" s="68" t="s">
        <v>17</v>
      </c>
      <c r="H10" s="32" t="s">
        <v>18</v>
      </c>
      <c r="I10" s="33"/>
      <c r="J10" s="68" t="s">
        <v>19</v>
      </c>
      <c r="K10" s="32" t="s">
        <v>20</v>
      </c>
      <c r="L10" s="34"/>
      <c r="M10" s="33"/>
    </row>
    <row r="11" spans="2:13" ht="18" customHeight="1">
      <c r="B11" s="35">
        <v>1</v>
      </c>
      <c r="C11" s="36" t="s">
        <v>21</v>
      </c>
      <c r="D11" s="116">
        <v>63948.17</v>
      </c>
      <c r="E11" s="116">
        <v>0</v>
      </c>
      <c r="F11" s="117">
        <f>D11+E11</f>
        <v>63948.17</v>
      </c>
      <c r="G11" s="35">
        <v>6</v>
      </c>
      <c r="H11" s="36" t="s">
        <v>97</v>
      </c>
      <c r="I11" s="117">
        <v>0</v>
      </c>
      <c r="J11" s="35">
        <v>11</v>
      </c>
      <c r="K11" s="37" t="s">
        <v>100</v>
      </c>
      <c r="L11" s="38"/>
      <c r="M11" s="117"/>
    </row>
    <row r="12" spans="2:13" ht="18" customHeight="1">
      <c r="B12" s="39">
        <v>2</v>
      </c>
      <c r="C12" s="40" t="s">
        <v>22</v>
      </c>
      <c r="D12" s="118">
        <v>0</v>
      </c>
      <c r="E12" s="118">
        <v>0</v>
      </c>
      <c r="F12" s="117">
        <f>D12+E12</f>
        <v>0</v>
      </c>
      <c r="G12" s="39">
        <v>7</v>
      </c>
      <c r="H12" s="40" t="s">
        <v>98</v>
      </c>
      <c r="I12" s="123">
        <v>0</v>
      </c>
      <c r="J12" s="39">
        <v>12</v>
      </c>
      <c r="K12" s="41" t="s">
        <v>101</v>
      </c>
      <c r="L12" s="42"/>
      <c r="M12" s="123"/>
    </row>
    <row r="13" spans="2:13" ht="18" customHeight="1">
      <c r="B13" s="39">
        <v>3</v>
      </c>
      <c r="C13" s="40" t="s">
        <v>23</v>
      </c>
      <c r="D13" s="118">
        <v>1147.5</v>
      </c>
      <c r="E13" s="118">
        <v>12804.76</v>
      </c>
      <c r="F13" s="117">
        <f>D13+E13</f>
        <v>13952.26</v>
      </c>
      <c r="G13" s="39">
        <v>8</v>
      </c>
      <c r="H13" s="40" t="s">
        <v>99</v>
      </c>
      <c r="I13" s="123">
        <v>0</v>
      </c>
      <c r="J13" s="39">
        <v>13</v>
      </c>
      <c r="K13" s="41" t="s">
        <v>102</v>
      </c>
      <c r="L13" s="42"/>
      <c r="M13" s="123"/>
    </row>
    <row r="14" spans="2:13" ht="18" customHeight="1" thickBot="1">
      <c r="B14" s="39">
        <v>4</v>
      </c>
      <c r="C14" s="40" t="s">
        <v>24</v>
      </c>
      <c r="D14" s="118">
        <v>0</v>
      </c>
      <c r="E14" s="118">
        <v>0</v>
      </c>
      <c r="F14" s="119">
        <f>D14+E14</f>
        <v>0</v>
      </c>
      <c r="G14" s="39">
        <v>9</v>
      </c>
      <c r="H14" s="40" t="s">
        <v>0</v>
      </c>
      <c r="I14" s="123">
        <v>0</v>
      </c>
      <c r="J14" s="39">
        <v>14</v>
      </c>
      <c r="K14" s="41" t="s">
        <v>0</v>
      </c>
      <c r="L14" s="42">
        <v>0</v>
      </c>
      <c r="M14" s="123">
        <v>0</v>
      </c>
    </row>
    <row r="15" spans="2:13" ht="18" customHeight="1" thickBot="1">
      <c r="B15" s="43">
        <v>5</v>
      </c>
      <c r="C15" s="44" t="s">
        <v>25</v>
      </c>
      <c r="D15" s="120">
        <f>SUM(D11:D14)</f>
        <v>65095.67</v>
      </c>
      <c r="E15" s="121">
        <f>SUM(E11:E14)</f>
        <v>12804.76</v>
      </c>
      <c r="F15" s="122">
        <f>SUM(F11:F14)</f>
        <v>77900.43</v>
      </c>
      <c r="G15" s="45">
        <v>10</v>
      </c>
      <c r="H15" s="46" t="s">
        <v>26</v>
      </c>
      <c r="I15" s="122">
        <f>SUM(I11:I14)</f>
        <v>0</v>
      </c>
      <c r="J15" s="43">
        <v>15</v>
      </c>
      <c r="K15" s="47"/>
      <c r="L15" s="48" t="s">
        <v>27</v>
      </c>
      <c r="M15" s="122">
        <f>SUM(M11:M14)</f>
        <v>0</v>
      </c>
    </row>
    <row r="16" spans="2:13" ht="18" customHeight="1" thickTop="1">
      <c r="B16" s="49" t="s">
        <v>28</v>
      </c>
      <c r="C16" s="50"/>
      <c r="D16" s="50"/>
      <c r="E16" s="50"/>
      <c r="F16" s="51"/>
      <c r="G16" s="49" t="s">
        <v>29</v>
      </c>
      <c r="H16" s="50"/>
      <c r="I16" s="52"/>
      <c r="J16" s="68" t="s">
        <v>30</v>
      </c>
      <c r="K16" s="32" t="s">
        <v>31</v>
      </c>
      <c r="L16" s="34"/>
      <c r="M16" s="66"/>
    </row>
    <row r="17" spans="2:13" ht="18" customHeight="1">
      <c r="B17" s="53"/>
      <c r="C17" s="54" t="s">
        <v>32</v>
      </c>
      <c r="D17" s="54"/>
      <c r="E17" s="54" t="s">
        <v>33</v>
      </c>
      <c r="F17" s="55"/>
      <c r="G17" s="53"/>
      <c r="H17" s="56"/>
      <c r="I17" s="57"/>
      <c r="J17" s="39">
        <v>16</v>
      </c>
      <c r="K17" s="41" t="s">
        <v>34</v>
      </c>
      <c r="L17" s="58"/>
      <c r="M17" s="123">
        <v>0</v>
      </c>
    </row>
    <row r="18" spans="2:13" ht="18" customHeight="1">
      <c r="B18" s="59"/>
      <c r="C18" s="56" t="s">
        <v>35</v>
      </c>
      <c r="D18" s="56"/>
      <c r="E18" s="56"/>
      <c r="F18" s="60"/>
      <c r="G18" s="59"/>
      <c r="H18" s="56" t="s">
        <v>32</v>
      </c>
      <c r="I18" s="57"/>
      <c r="J18" s="39">
        <v>17</v>
      </c>
      <c r="K18" s="41" t="s">
        <v>103</v>
      </c>
      <c r="L18" s="58"/>
      <c r="M18" s="123">
        <v>0</v>
      </c>
    </row>
    <row r="19" spans="2:13" ht="18" customHeight="1">
      <c r="B19" s="59"/>
      <c r="C19" s="56"/>
      <c r="D19" s="56"/>
      <c r="E19" s="56"/>
      <c r="F19" s="60"/>
      <c r="G19" s="59"/>
      <c r="H19" s="61"/>
      <c r="I19" s="57"/>
      <c r="J19" s="39">
        <v>18</v>
      </c>
      <c r="K19" s="41" t="s">
        <v>104</v>
      </c>
      <c r="L19" s="58"/>
      <c r="M19" s="123">
        <v>0</v>
      </c>
    </row>
    <row r="20" spans="2:13" ht="18" customHeight="1" thickBot="1">
      <c r="B20" s="59"/>
      <c r="C20" s="56"/>
      <c r="D20" s="56"/>
      <c r="E20" s="56"/>
      <c r="F20" s="60"/>
      <c r="G20" s="59"/>
      <c r="H20" s="54" t="s">
        <v>33</v>
      </c>
      <c r="I20" s="57"/>
      <c r="J20" s="39">
        <v>19</v>
      </c>
      <c r="K20" s="41" t="s">
        <v>105</v>
      </c>
      <c r="L20" s="58"/>
      <c r="M20" s="123">
        <v>0</v>
      </c>
    </row>
    <row r="21" spans="2:13" ht="18" customHeight="1" thickBot="1">
      <c r="B21" s="53"/>
      <c r="C21" s="56"/>
      <c r="D21" s="56"/>
      <c r="E21" s="56"/>
      <c r="F21" s="56"/>
      <c r="G21" s="53"/>
      <c r="H21" s="56" t="s">
        <v>35</v>
      </c>
      <c r="I21" s="57"/>
      <c r="J21" s="43">
        <v>20</v>
      </c>
      <c r="K21" s="47"/>
      <c r="L21" s="48" t="s">
        <v>36</v>
      </c>
      <c r="M21" s="122">
        <f>SUM(M17:M20)</f>
        <v>0</v>
      </c>
    </row>
    <row r="22" spans="2:13" ht="18" customHeight="1" thickTop="1">
      <c r="B22" s="49" t="s">
        <v>37</v>
      </c>
      <c r="C22" s="50"/>
      <c r="D22" s="50"/>
      <c r="E22" s="50"/>
      <c r="F22" s="51"/>
      <c r="G22" s="53"/>
      <c r="H22" s="56"/>
      <c r="I22" s="57"/>
      <c r="J22" s="68" t="s">
        <v>38</v>
      </c>
      <c r="K22" s="32" t="s">
        <v>39</v>
      </c>
      <c r="L22" s="34"/>
      <c r="M22" s="66"/>
    </row>
    <row r="23" spans="2:13" ht="18" customHeight="1">
      <c r="B23" s="53"/>
      <c r="C23" s="54" t="s">
        <v>32</v>
      </c>
      <c r="D23" s="54"/>
      <c r="E23" s="54" t="s">
        <v>33</v>
      </c>
      <c r="F23" s="55"/>
      <c r="G23" s="53"/>
      <c r="H23" s="56"/>
      <c r="I23" s="57"/>
      <c r="J23" s="35">
        <v>21</v>
      </c>
      <c r="K23" s="37"/>
      <c r="L23" s="62" t="s">
        <v>40</v>
      </c>
      <c r="M23" s="117">
        <f>F15+I15+M15+M21</f>
        <v>77900.43</v>
      </c>
    </row>
    <row r="24" spans="2:13" ht="18" customHeight="1" thickBot="1">
      <c r="B24" s="59"/>
      <c r="C24" s="56" t="s">
        <v>35</v>
      </c>
      <c r="D24" s="56"/>
      <c r="E24" s="56"/>
      <c r="F24" s="60"/>
      <c r="G24" s="53"/>
      <c r="H24" s="56"/>
      <c r="I24" s="57"/>
      <c r="J24" s="39">
        <v>22</v>
      </c>
      <c r="K24" s="41" t="s">
        <v>106</v>
      </c>
      <c r="L24" s="124">
        <f>M23-L25</f>
        <v>77900.43</v>
      </c>
      <c r="M24" s="123">
        <f>ROUND((L24*20)/100,2)</f>
        <v>15580.09</v>
      </c>
    </row>
    <row r="25" spans="2:13" ht="18" customHeight="1" thickBot="1" thickTop="1">
      <c r="B25" s="59"/>
      <c r="C25" s="56"/>
      <c r="D25" s="56"/>
      <c r="E25" s="56"/>
      <c r="F25" s="60"/>
      <c r="G25" s="143"/>
      <c r="H25" s="149"/>
      <c r="I25" s="144"/>
      <c r="J25" s="39">
        <v>23</v>
      </c>
      <c r="K25" s="41" t="s">
        <v>107</v>
      </c>
      <c r="L25" s="124">
        <f ca="1">SUMIF(Prehlad!Q11:Q9999,0,Prehlad!K11:K9999)</f>
        <v>0</v>
      </c>
      <c r="M25" s="123">
        <f>ROUND((L25*0)/100,1)</f>
        <v>0</v>
      </c>
    </row>
    <row r="26" spans="2:13" ht="18" customHeight="1" thickBot="1">
      <c r="B26" s="59"/>
      <c r="C26" s="56"/>
      <c r="D26" s="56"/>
      <c r="E26" s="56"/>
      <c r="F26" s="60"/>
      <c r="G26" s="53"/>
      <c r="H26" s="145"/>
      <c r="I26" s="147"/>
      <c r="J26" s="43">
        <v>24</v>
      </c>
      <c r="K26" s="47"/>
      <c r="L26" s="48" t="s">
        <v>41</v>
      </c>
      <c r="M26" s="122">
        <f>M23+M24+M25</f>
        <v>93480.51999999999</v>
      </c>
    </row>
    <row r="27" spans="2:13" ht="17.1" customHeight="1" thickBot="1" thickTop="1">
      <c r="B27" s="63"/>
      <c r="C27" s="64"/>
      <c r="D27" s="64"/>
      <c r="E27" s="64"/>
      <c r="F27" s="64"/>
      <c r="G27" s="63"/>
      <c r="H27" s="146"/>
      <c r="I27" s="148"/>
      <c r="J27" s="69" t="s">
        <v>42</v>
      </c>
      <c r="K27" s="70" t="s">
        <v>108</v>
      </c>
      <c r="L27" s="28"/>
      <c r="M27" s="67">
        <v>0</v>
      </c>
    </row>
    <row r="28" ht="14.25" customHeight="1" thickTop="1">
      <c r="B28" s="15" t="s">
        <v>43</v>
      </c>
    </row>
    <row r="29" ht="2.25" customHeight="1"/>
  </sheetData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workbookViewId="0" topLeftCell="A1">
      <pane ySplit="10" topLeftCell="A11" activePane="bottomLeft" state="frozen"/>
      <selection pane="bottomLeft" activeCell="C25" sqref="C25"/>
    </sheetView>
  </sheetViews>
  <sheetFormatPr defaultColWidth="9.140625" defaultRowHeight="12.75"/>
  <cols>
    <col min="1" max="1" width="43.421875" style="1" customWidth="1"/>
    <col min="2" max="2" width="13.00390625" style="4" customWidth="1"/>
    <col min="3" max="3" width="12.7109375" style="4" customWidth="1"/>
    <col min="4" max="4" width="12.421875" style="4" customWidth="1"/>
    <col min="5" max="5" width="12.421875" style="150" customWidth="1"/>
    <col min="6" max="6" width="13.28125" style="5" customWidth="1"/>
    <col min="7" max="7" width="11.421875" style="3" customWidth="1"/>
    <col min="8" max="8" width="9.140625" style="3" customWidth="1"/>
    <col min="9" max="24" width="9.140625" style="1" customWidth="1"/>
    <col min="25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13" t="s">
        <v>44</v>
      </c>
      <c r="C1" s="1"/>
      <c r="E1" s="13" t="s">
        <v>81</v>
      </c>
      <c r="G1" s="1"/>
      <c r="H1" s="1"/>
      <c r="Z1" s="15"/>
      <c r="AA1" s="15"/>
      <c r="AB1" s="15"/>
      <c r="AC1" s="15"/>
      <c r="AD1" s="15"/>
    </row>
    <row r="2" spans="1:30" ht="12.75">
      <c r="A2" s="13" t="s">
        <v>45</v>
      </c>
      <c r="C2" s="1"/>
      <c r="E2" s="13" t="s">
        <v>82</v>
      </c>
      <c r="G2" s="1"/>
      <c r="H2" s="1"/>
      <c r="Z2" s="15"/>
      <c r="AA2" s="83"/>
      <c r="AB2" s="83"/>
      <c r="AC2" s="83"/>
      <c r="AD2" s="84"/>
    </row>
    <row r="3" spans="1:30" ht="12.75">
      <c r="A3" s="13" t="s">
        <v>46</v>
      </c>
      <c r="C3" s="1"/>
      <c r="E3" s="13" t="s">
        <v>83</v>
      </c>
      <c r="G3" s="1"/>
      <c r="H3" s="1"/>
      <c r="Z3" s="15"/>
      <c r="AA3" s="83"/>
      <c r="AB3" s="83"/>
      <c r="AC3" s="83"/>
      <c r="AD3" s="84"/>
    </row>
    <row r="4" spans="2:30" ht="12.75">
      <c r="B4" s="1"/>
      <c r="C4" s="1"/>
      <c r="D4" s="1"/>
      <c r="E4" s="132"/>
      <c r="F4" s="1"/>
      <c r="G4" s="1"/>
      <c r="H4" s="1"/>
      <c r="Z4" s="15"/>
      <c r="AA4" s="83"/>
      <c r="AB4" s="83"/>
      <c r="AC4" s="83"/>
      <c r="AD4" s="84"/>
    </row>
    <row r="5" spans="1:30" ht="12.75">
      <c r="A5" s="13" t="s">
        <v>84</v>
      </c>
      <c r="B5" s="1"/>
      <c r="C5" s="1"/>
      <c r="D5" s="1"/>
      <c r="E5" s="132"/>
      <c r="F5" s="1"/>
      <c r="G5" s="1"/>
      <c r="H5" s="1"/>
      <c r="Z5" s="15"/>
      <c r="AA5" s="83"/>
      <c r="AB5" s="83"/>
      <c r="AC5" s="83"/>
      <c r="AD5" s="84"/>
    </row>
    <row r="6" spans="1:8" ht="12.75">
      <c r="A6" s="13" t="s">
        <v>85</v>
      </c>
      <c r="B6" s="1"/>
      <c r="C6" s="1"/>
      <c r="D6" s="1"/>
      <c r="E6" s="132"/>
      <c r="F6" s="1"/>
      <c r="G6" s="1"/>
      <c r="H6" s="1"/>
    </row>
    <row r="7" spans="1:8" ht="12.75">
      <c r="A7" s="13"/>
      <c r="B7" s="1"/>
      <c r="C7" s="1"/>
      <c r="D7" s="1"/>
      <c r="E7" s="132"/>
      <c r="F7" s="1"/>
      <c r="G7" s="1"/>
      <c r="H7" s="1"/>
    </row>
    <row r="8" spans="2:8" ht="13.5" thickBot="1">
      <c r="B8" s="2" t="str">
        <f>CONCATENATE(AA2," ",AB2," ",AC2," ",AD2)</f>
        <v xml:space="preserve">   </v>
      </c>
      <c r="E8" s="135"/>
      <c r="F8" s="140"/>
      <c r="G8" s="141"/>
      <c r="H8" s="1"/>
    </row>
    <row r="9" spans="1:8" ht="12" thickTop="1">
      <c r="A9" s="6" t="s">
        <v>47</v>
      </c>
      <c r="B9" s="7" t="s">
        <v>48</v>
      </c>
      <c r="C9" s="7" t="s">
        <v>49</v>
      </c>
      <c r="D9" s="7" t="s">
        <v>50</v>
      </c>
      <c r="E9" s="133"/>
      <c r="F9" s="10" t="s">
        <v>51</v>
      </c>
      <c r="G9" s="11" t="s">
        <v>52</v>
      </c>
      <c r="H9" s="1"/>
    </row>
    <row r="10" spans="1:8" ht="12" thickBot="1">
      <c r="A10" s="8"/>
      <c r="B10" s="9" t="s">
        <v>53</v>
      </c>
      <c r="C10" s="9" t="s">
        <v>15</v>
      </c>
      <c r="D10" s="9" t="s">
        <v>54</v>
      </c>
      <c r="E10" s="134"/>
      <c r="F10" s="9" t="s">
        <v>50</v>
      </c>
      <c r="G10" s="12" t="s">
        <v>50</v>
      </c>
      <c r="H10" s="125"/>
    </row>
    <row r="11" ht="12" thickTop="1"/>
    <row r="12" spans="1:7" ht="12.75">
      <c r="A12" s="1" t="s">
        <v>143</v>
      </c>
      <c r="B12" s="4">
        <f ca="1">Prehlad!I28</f>
        <v>29039.92</v>
      </c>
      <c r="C12" s="4">
        <f ca="1">Prehlad!J28</f>
        <v>0</v>
      </c>
      <c r="D12" s="4">
        <v>29039.92</v>
      </c>
      <c r="F12" s="5">
        <f ca="1">Prehlad!N28</f>
        <v>0.45831968</v>
      </c>
      <c r="G12" s="3">
        <f ca="1">Prehlad!P28</f>
        <v>374.816</v>
      </c>
    </row>
    <row r="13" spans="1:7" ht="12.75">
      <c r="A13" s="1" t="s">
        <v>153</v>
      </c>
      <c r="B13" s="4">
        <f ca="1">Prehlad!I33</f>
        <v>7881.26</v>
      </c>
      <c r="C13" s="4">
        <f ca="1">Prehlad!J33</f>
        <v>0</v>
      </c>
      <c r="D13" s="4">
        <f ca="1">Prehlad!K33</f>
        <v>7881.26</v>
      </c>
      <c r="F13" s="5">
        <f ca="1">Prehlad!N33</f>
        <v>321.48031056</v>
      </c>
      <c r="G13" s="3">
        <f ca="1">Prehlad!P33</f>
        <v>0</v>
      </c>
    </row>
    <row r="14" spans="1:7" ht="12.75">
      <c r="A14" s="1" t="s">
        <v>160</v>
      </c>
      <c r="B14" s="4">
        <f ca="1">Prehlad!I37</f>
        <v>8569.6</v>
      </c>
      <c r="C14" s="4">
        <f ca="1">Prehlad!J37</f>
        <v>0</v>
      </c>
      <c r="D14" s="4">
        <f ca="1">Prehlad!K37</f>
        <v>8569.6</v>
      </c>
      <c r="F14" s="5">
        <f ca="1">Prehlad!N37</f>
        <v>265.35392</v>
      </c>
      <c r="G14" s="3">
        <f ca="1">Prehlad!P37</f>
        <v>0</v>
      </c>
    </row>
    <row r="15" spans="1:7" ht="12.75">
      <c r="A15" s="1" t="s">
        <v>186</v>
      </c>
      <c r="B15" s="4">
        <f ca="1">Prehlad!I51</f>
        <v>2294.84</v>
      </c>
      <c r="C15" s="4">
        <f ca="1">Prehlad!J51</f>
        <v>0</v>
      </c>
      <c r="D15" s="4">
        <f ca="1">Prehlad!K51</f>
        <v>2294.84</v>
      </c>
      <c r="F15" s="5">
        <f ca="1">Prehlad!N51</f>
        <v>0.43669</v>
      </c>
      <c r="G15" s="3">
        <f ca="1">Prehlad!P51</f>
        <v>0</v>
      </c>
    </row>
    <row r="16" spans="1:7" ht="12.75">
      <c r="A16" s="1" t="s">
        <v>192</v>
      </c>
      <c r="B16" s="4">
        <f ca="1">Prehlad!I54</f>
        <v>16162.548</v>
      </c>
      <c r="C16" s="4">
        <f ca="1">Prehlad!J54</f>
        <v>0</v>
      </c>
      <c r="D16" s="4">
        <f ca="1">Prehlad!K54</f>
        <v>16162.548</v>
      </c>
      <c r="F16" s="5">
        <f ca="1">Prehlad!N54</f>
        <v>0</v>
      </c>
      <c r="G16" s="3">
        <f ca="1">Prehlad!P54</f>
        <v>0</v>
      </c>
    </row>
    <row r="17" spans="1:7" ht="12.75">
      <c r="A17" s="1" t="s">
        <v>193</v>
      </c>
      <c r="B17" s="4">
        <f ca="1">Prehlad!I55</f>
        <v>63948.17</v>
      </c>
      <c r="C17" s="4">
        <f ca="1">Prehlad!J55</f>
        <v>0</v>
      </c>
      <c r="D17" s="4">
        <v>63948.17</v>
      </c>
      <c r="F17" s="5">
        <f ca="1">Prehlad!N55</f>
        <v>587.72924024</v>
      </c>
      <c r="G17" s="3">
        <f ca="1">Prehlad!P55</f>
        <v>374.816</v>
      </c>
    </row>
    <row r="18" spans="1:7" ht="12.75">
      <c r="A18" s="1" t="s">
        <v>226</v>
      </c>
      <c r="B18" s="4">
        <f ca="1">Prehlad!I70</f>
        <v>1147.5</v>
      </c>
      <c r="C18" s="4">
        <f ca="1">Prehlad!J70</f>
        <v>12804.76</v>
      </c>
      <c r="D18" s="4">
        <f ca="1">Prehlad!K70</f>
        <v>13952.26</v>
      </c>
      <c r="F18" s="5">
        <f ca="1">Prehlad!N70</f>
        <v>8.7380108</v>
      </c>
      <c r="G18" s="3">
        <f ca="1">Prehlad!P70</f>
        <v>0</v>
      </c>
    </row>
    <row r="19" spans="1:7" ht="12.75">
      <c r="A19" s="1" t="s">
        <v>222</v>
      </c>
      <c r="B19" s="4">
        <f ca="1">Prehlad!I71</f>
        <v>1147.5</v>
      </c>
      <c r="C19" s="4">
        <f ca="1">Prehlad!J71</f>
        <v>12804.76</v>
      </c>
      <c r="D19" s="4">
        <f ca="1">Prehlad!K71</f>
        <v>13952.26</v>
      </c>
      <c r="F19" s="5">
        <f ca="1">Prehlad!N71</f>
        <v>8.7380108</v>
      </c>
      <c r="G19" s="3">
        <f ca="1">Prehlad!P71</f>
        <v>0</v>
      </c>
    </row>
    <row r="20" spans="1:7" ht="12.75">
      <c r="A20" s="1" t="s">
        <v>223</v>
      </c>
      <c r="B20" s="4">
        <f ca="1">Prehlad!I72</f>
        <v>65095.67</v>
      </c>
      <c r="C20" s="4">
        <f ca="1">Prehlad!J72</f>
        <v>12804.76</v>
      </c>
      <c r="D20" s="4">
        <v>77900.43</v>
      </c>
      <c r="F20" s="5">
        <f ca="1">Prehlad!N72</f>
        <v>596.4672510400002</v>
      </c>
      <c r="G20" s="3">
        <f ca="1">Prehlad!P72</f>
        <v>374.816</v>
      </c>
    </row>
  </sheetData>
  <printOptions horizontalCentered="1"/>
  <pageMargins left="0.4" right="0.34" top="0.6299212598425197" bottom="0.61" header="0.5118110236220472" footer="0.35433070866141736"/>
  <pageSetup horizontalDpi="600" verticalDpi="600" orientation="landscape" paperSize="9" r:id="rId1"/>
  <headerFooter alignWithMargins="0">
    <oddFooter>&amp;L&amp;"Arial Narrow,Regular"&amp;8tlačivo: ODIS B40&amp;R&amp;"Arial Narrow,Regular"&amp;8Strana&amp;"Arial,Normálne"&amp;10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A1">
      <pane ySplit="10" topLeftCell="A11" activePane="bottomLeft" state="frozen"/>
      <selection pane="bottomLeft" activeCell="I4" sqref="I4"/>
    </sheetView>
  </sheetViews>
  <sheetFormatPr defaultColWidth="9.140625" defaultRowHeight="12.75"/>
  <cols>
    <col min="1" max="1" width="4.7109375" style="113" customWidth="1"/>
    <col min="2" max="2" width="4.7109375" style="92" customWidth="1"/>
    <col min="3" max="3" width="8.7109375" style="93" customWidth="1"/>
    <col min="4" max="4" width="40.7109375" style="86" customWidth="1"/>
    <col min="5" max="5" width="11.28125" style="88" customWidth="1"/>
    <col min="6" max="6" width="5.8515625" style="86" customWidth="1"/>
    <col min="7" max="7" width="9.7109375" style="87" customWidth="1"/>
    <col min="8" max="8" width="8.7109375" style="131" customWidth="1"/>
    <col min="9" max="10" width="11.28125" style="87" customWidth="1"/>
    <col min="11" max="11" width="8.28125" style="87" hidden="1" customWidth="1"/>
    <col min="12" max="12" width="8.7109375" style="131" customWidth="1"/>
    <col min="13" max="13" width="7.421875" style="95" hidden="1" customWidth="1"/>
    <col min="14" max="14" width="8.28125" style="95" customWidth="1"/>
    <col min="15" max="15" width="8.00390625" style="88" hidden="1" customWidth="1"/>
    <col min="16" max="16" width="7.00390625" style="88" customWidth="1"/>
    <col min="17" max="17" width="3.57421875" style="86" customWidth="1"/>
    <col min="18" max="18" width="12.7109375" style="86" hidden="1" customWidth="1"/>
    <col min="19" max="21" width="13.28125" style="88" hidden="1" customWidth="1"/>
    <col min="22" max="22" width="10.57421875" style="114" hidden="1" customWidth="1"/>
    <col min="23" max="23" width="10.28125" style="114" hidden="1" customWidth="1"/>
    <col min="24" max="24" width="9.140625" style="114" hidden="1" customWidth="1"/>
    <col min="25" max="25" width="9.140625" style="88" customWidth="1"/>
    <col min="26" max="26" width="6.57421875" style="86" customWidth="1"/>
    <col min="27" max="27" width="24.421875" style="86" customWidth="1"/>
    <col min="28" max="28" width="4.28125" style="86" customWidth="1"/>
    <col min="29" max="29" width="8.28125" style="86" customWidth="1"/>
    <col min="30" max="30" width="8.7109375" style="86" customWidth="1"/>
    <col min="31" max="16384" width="9.140625" style="1" customWidth="1"/>
  </cols>
  <sheetData>
    <row r="1" spans="1:30" ht="12.75">
      <c r="A1" s="85" t="s">
        <v>44</v>
      </c>
      <c r="B1" s="86"/>
      <c r="C1" s="86"/>
      <c r="E1" s="86"/>
      <c r="H1" s="127"/>
      <c r="I1" s="85" t="s">
        <v>81</v>
      </c>
      <c r="O1" s="86"/>
      <c r="P1" s="86"/>
      <c r="V1" s="86"/>
      <c r="W1" s="86"/>
      <c r="X1" s="86"/>
      <c r="Y1" s="86"/>
      <c r="Z1" s="89"/>
      <c r="AA1" s="89"/>
      <c r="AB1" s="89"/>
      <c r="AC1" s="89"/>
      <c r="AD1" s="89"/>
    </row>
    <row r="2" spans="1:30" ht="12.75">
      <c r="A2" s="85" t="s">
        <v>45</v>
      </c>
      <c r="B2" s="86"/>
      <c r="C2" s="86"/>
      <c r="E2" s="86"/>
      <c r="H2" s="127"/>
      <c r="I2" s="85" t="s">
        <v>82</v>
      </c>
      <c r="O2" s="86"/>
      <c r="P2" s="86"/>
      <c r="V2" s="86"/>
      <c r="W2" s="86"/>
      <c r="X2" s="86"/>
      <c r="Y2" s="86"/>
      <c r="Z2" s="89"/>
      <c r="AA2" s="90"/>
      <c r="AB2" s="90"/>
      <c r="AC2" s="90"/>
      <c r="AD2" s="91"/>
    </row>
    <row r="3" spans="1:30" ht="12.75">
      <c r="A3" s="85" t="s">
        <v>46</v>
      </c>
      <c r="B3" s="86"/>
      <c r="C3" s="86"/>
      <c r="E3" s="86"/>
      <c r="H3" s="127"/>
      <c r="I3" s="85" t="s">
        <v>227</v>
      </c>
      <c r="O3" s="86"/>
      <c r="P3" s="86"/>
      <c r="V3" s="86"/>
      <c r="W3" s="86"/>
      <c r="X3" s="86"/>
      <c r="Y3" s="86"/>
      <c r="Z3" s="89"/>
      <c r="AA3" s="90"/>
      <c r="AB3" s="90"/>
      <c r="AC3" s="90"/>
      <c r="AD3" s="91"/>
    </row>
    <row r="4" spans="1:30" ht="12.75">
      <c r="A4" s="86"/>
      <c r="B4" s="86"/>
      <c r="C4" s="86"/>
      <c r="E4" s="86"/>
      <c r="G4" s="86"/>
      <c r="H4" s="128"/>
      <c r="I4" s="86"/>
      <c r="J4" s="86"/>
      <c r="K4" s="86"/>
      <c r="L4" s="128"/>
      <c r="M4" s="86"/>
      <c r="N4" s="86"/>
      <c r="O4" s="86"/>
      <c r="P4" s="86"/>
      <c r="V4" s="86"/>
      <c r="W4" s="86"/>
      <c r="X4" s="86"/>
      <c r="Y4" s="86"/>
      <c r="Z4" s="89"/>
      <c r="AA4" s="90"/>
      <c r="AB4" s="90"/>
      <c r="AC4" s="90"/>
      <c r="AD4" s="91"/>
    </row>
    <row r="5" spans="1:30" ht="12.75">
      <c r="A5" s="85" t="s">
        <v>84</v>
      </c>
      <c r="B5" s="86"/>
      <c r="C5" s="86"/>
      <c r="E5" s="86"/>
      <c r="G5" s="86"/>
      <c r="H5" s="128"/>
      <c r="I5" s="86"/>
      <c r="J5" s="86"/>
      <c r="K5" s="86"/>
      <c r="L5" s="128"/>
      <c r="M5" s="86"/>
      <c r="N5" s="86"/>
      <c r="O5" s="86"/>
      <c r="P5" s="86"/>
      <c r="V5" s="86"/>
      <c r="W5" s="86"/>
      <c r="X5" s="86"/>
      <c r="Y5" s="86"/>
      <c r="Z5" s="89"/>
      <c r="AA5" s="90"/>
      <c r="AB5" s="90"/>
      <c r="AC5" s="90"/>
      <c r="AD5" s="91"/>
    </row>
    <row r="6" spans="1:25" ht="12.75">
      <c r="A6" s="85" t="s">
        <v>85</v>
      </c>
      <c r="B6" s="86"/>
      <c r="C6" s="86"/>
      <c r="E6" s="86"/>
      <c r="G6" s="86"/>
      <c r="H6" s="128"/>
      <c r="I6" s="86"/>
      <c r="J6" s="86"/>
      <c r="K6" s="86"/>
      <c r="L6" s="128"/>
      <c r="M6" s="86"/>
      <c r="N6" s="86"/>
      <c r="O6" s="86"/>
      <c r="P6" s="86"/>
      <c r="V6" s="86"/>
      <c r="W6" s="86"/>
      <c r="X6" s="86"/>
      <c r="Y6" s="86"/>
    </row>
    <row r="7" spans="1:25" ht="12.75">
      <c r="A7" s="85"/>
      <c r="B7" s="86"/>
      <c r="C7" s="86"/>
      <c r="E7" s="86"/>
      <c r="G7" s="86"/>
      <c r="H7" s="128"/>
      <c r="I7" s="86"/>
      <c r="J7" s="86"/>
      <c r="K7" s="86"/>
      <c r="L7" s="128"/>
      <c r="M7" s="86"/>
      <c r="N7" s="86"/>
      <c r="O7" s="86"/>
      <c r="P7" s="86"/>
      <c r="V7" s="86"/>
      <c r="W7" s="86"/>
      <c r="X7" s="86"/>
      <c r="Y7" s="86"/>
    </row>
    <row r="8" spans="1:25" ht="13.5" thickBot="1">
      <c r="A8" s="1"/>
      <c r="D8" s="94" t="str">
        <f>CONCATENATE(AA2," ",AB2," ",AC2," ",AD2)</f>
        <v xml:space="preserve">   </v>
      </c>
      <c r="I8" s="138"/>
      <c r="J8" s="139"/>
      <c r="L8" s="127"/>
      <c r="V8" s="86"/>
      <c r="W8" s="86"/>
      <c r="X8" s="86"/>
      <c r="Y8" s="86"/>
    </row>
    <row r="9" spans="1:25" ht="12" thickTop="1">
      <c r="A9" s="96" t="s">
        <v>55</v>
      </c>
      <c r="B9" s="97" t="s">
        <v>56</v>
      </c>
      <c r="C9" s="97" t="s">
        <v>57</v>
      </c>
      <c r="D9" s="97" t="s">
        <v>58</v>
      </c>
      <c r="E9" s="97" t="s">
        <v>59</v>
      </c>
      <c r="F9" s="97" t="s">
        <v>60</v>
      </c>
      <c r="G9" s="97" t="s">
        <v>61</v>
      </c>
      <c r="H9" s="129"/>
      <c r="I9" s="97" t="s">
        <v>48</v>
      </c>
      <c r="J9" s="97" t="s">
        <v>49</v>
      </c>
      <c r="K9" s="97" t="s">
        <v>50</v>
      </c>
      <c r="L9" s="129"/>
      <c r="M9" s="98" t="s">
        <v>51</v>
      </c>
      <c r="N9" s="136" t="s">
        <v>62</v>
      </c>
      <c r="O9" s="100" t="s">
        <v>52</v>
      </c>
      <c r="P9" s="99" t="s">
        <v>63</v>
      </c>
      <c r="Q9" s="101" t="s">
        <v>1</v>
      </c>
      <c r="R9" s="102" t="s">
        <v>64</v>
      </c>
      <c r="S9" s="103" t="s">
        <v>59</v>
      </c>
      <c r="T9" s="103" t="s">
        <v>59</v>
      </c>
      <c r="U9" s="104" t="s">
        <v>59</v>
      </c>
      <c r="V9" s="115" t="s">
        <v>65</v>
      </c>
      <c r="W9" s="115" t="s">
        <v>66</v>
      </c>
      <c r="X9" s="115" t="s">
        <v>67</v>
      </c>
      <c r="Y9" s="86"/>
    </row>
    <row r="10" spans="1:25" ht="12" thickBot="1">
      <c r="A10" s="105" t="s">
        <v>68</v>
      </c>
      <c r="B10" s="106" t="s">
        <v>69</v>
      </c>
      <c r="C10" s="107"/>
      <c r="D10" s="106" t="s">
        <v>70</v>
      </c>
      <c r="E10" s="106" t="s">
        <v>71</v>
      </c>
      <c r="F10" s="106" t="s">
        <v>72</v>
      </c>
      <c r="G10" s="106" t="s">
        <v>54</v>
      </c>
      <c r="H10" s="130"/>
      <c r="I10" s="106" t="s">
        <v>53</v>
      </c>
      <c r="J10" s="106" t="s">
        <v>15</v>
      </c>
      <c r="K10" s="106" t="s">
        <v>54</v>
      </c>
      <c r="L10" s="130"/>
      <c r="M10" s="106" t="s">
        <v>73</v>
      </c>
      <c r="N10" s="106" t="s">
        <v>50</v>
      </c>
      <c r="O10" s="108" t="s">
        <v>73</v>
      </c>
      <c r="P10" s="106" t="s">
        <v>50</v>
      </c>
      <c r="Q10" s="109" t="s">
        <v>74</v>
      </c>
      <c r="R10" s="110"/>
      <c r="S10" s="111" t="s">
        <v>75</v>
      </c>
      <c r="T10" s="111" t="s">
        <v>76</v>
      </c>
      <c r="U10" s="112" t="s">
        <v>77</v>
      </c>
      <c r="V10" s="115" t="s">
        <v>78</v>
      </c>
      <c r="W10" s="115" t="s">
        <v>79</v>
      </c>
      <c r="X10" s="115" t="s">
        <v>80</v>
      </c>
      <c r="Y10" s="114"/>
    </row>
    <row r="11" ht="12" thickTop="1"/>
    <row r="12" ht="12.75">
      <c r="D12" s="85" t="s">
        <v>109</v>
      </c>
    </row>
    <row r="13" ht="12.75">
      <c r="D13" s="85" t="s">
        <v>110</v>
      </c>
    </row>
    <row r="14" spans="1:24" ht="12.75">
      <c r="A14" s="113">
        <v>1</v>
      </c>
      <c r="B14" s="92" t="s">
        <v>111</v>
      </c>
      <c r="C14" s="93" t="s">
        <v>112</v>
      </c>
      <c r="D14" s="86" t="s">
        <v>113</v>
      </c>
      <c r="E14" s="88">
        <v>0.416</v>
      </c>
      <c r="F14" s="86" t="s">
        <v>114</v>
      </c>
      <c r="G14" s="87">
        <v>730</v>
      </c>
      <c r="I14" s="87">
        <v>303.68</v>
      </c>
      <c r="K14" s="87">
        <v>303.68</v>
      </c>
      <c r="M14" s="95">
        <v>0.40873</v>
      </c>
      <c r="N14" s="95">
        <v>0.17003168</v>
      </c>
      <c r="Q14" s="86">
        <v>20</v>
      </c>
      <c r="R14" s="86" t="s">
        <v>115</v>
      </c>
      <c r="X14" s="114" t="s">
        <v>38</v>
      </c>
    </row>
    <row r="15" spans="1:24" ht="12.75">
      <c r="A15" s="113">
        <v>2</v>
      </c>
      <c r="B15" s="92" t="s">
        <v>116</v>
      </c>
      <c r="C15" s="93" t="s">
        <v>117</v>
      </c>
      <c r="D15" s="86" t="s">
        <v>118</v>
      </c>
      <c r="E15" s="88">
        <v>416</v>
      </c>
      <c r="F15" s="86" t="s">
        <v>119</v>
      </c>
      <c r="G15" s="87">
        <v>19.8</v>
      </c>
      <c r="I15" s="87">
        <v>8236.8</v>
      </c>
      <c r="K15" s="87">
        <v>8236.8</v>
      </c>
      <c r="O15" s="88">
        <v>0.72</v>
      </c>
      <c r="P15" s="88">
        <v>299.52</v>
      </c>
      <c r="Q15" s="86">
        <v>20</v>
      </c>
      <c r="R15" s="86" t="s">
        <v>115</v>
      </c>
      <c r="X15" s="114" t="s">
        <v>38</v>
      </c>
    </row>
    <row r="16" spans="1:24" ht="12.75">
      <c r="A16" s="113">
        <v>3</v>
      </c>
      <c r="B16" s="92" t="s">
        <v>116</v>
      </c>
      <c r="C16" s="93" t="s">
        <v>120</v>
      </c>
      <c r="D16" s="86" t="s">
        <v>121</v>
      </c>
      <c r="E16" s="88">
        <v>416</v>
      </c>
      <c r="F16" s="86" t="s">
        <v>119</v>
      </c>
      <c r="G16" s="87">
        <v>4.61</v>
      </c>
      <c r="I16" s="87">
        <v>1917.76</v>
      </c>
      <c r="K16" s="87">
        <v>1917.76</v>
      </c>
      <c r="O16" s="88">
        <v>0.181</v>
      </c>
      <c r="P16" s="88">
        <v>75.296</v>
      </c>
      <c r="Q16" s="86">
        <v>20</v>
      </c>
      <c r="R16" s="86" t="s">
        <v>115</v>
      </c>
      <c r="X16" s="114" t="s">
        <v>38</v>
      </c>
    </row>
    <row r="17" spans="1:24" ht="12.75">
      <c r="A17" s="113">
        <v>4</v>
      </c>
      <c r="B17" s="92" t="s">
        <v>122</v>
      </c>
      <c r="C17" s="93" t="s">
        <v>123</v>
      </c>
      <c r="D17" s="86" t="s">
        <v>124</v>
      </c>
      <c r="E17" s="88">
        <v>54.912</v>
      </c>
      <c r="F17" s="86" t="s">
        <v>125</v>
      </c>
      <c r="G17" s="87">
        <v>12</v>
      </c>
      <c r="I17" s="87">
        <v>658.944</v>
      </c>
      <c r="K17" s="87">
        <v>658.944</v>
      </c>
      <c r="Q17" s="86">
        <v>20</v>
      </c>
      <c r="R17" s="86" t="s">
        <v>115</v>
      </c>
      <c r="X17" s="114" t="s">
        <v>38</v>
      </c>
    </row>
    <row r="18" spans="1:24" ht="12.75">
      <c r="A18" s="156">
        <v>44201</v>
      </c>
      <c r="B18" s="92" t="s">
        <v>122</v>
      </c>
      <c r="C18" s="93" t="s">
        <v>126</v>
      </c>
      <c r="D18" s="86" t="s">
        <v>127</v>
      </c>
      <c r="E18" s="88">
        <v>439.296</v>
      </c>
      <c r="F18" s="86" t="s">
        <v>125</v>
      </c>
      <c r="G18" s="87">
        <v>15.1</v>
      </c>
      <c r="I18" s="87">
        <v>6633.37</v>
      </c>
      <c r="K18" s="87">
        <v>8291.712</v>
      </c>
      <c r="Q18" s="86">
        <v>20</v>
      </c>
      <c r="R18" s="86" t="s">
        <v>115</v>
      </c>
      <c r="X18" s="114" t="s">
        <v>38</v>
      </c>
    </row>
    <row r="19" spans="1:24" ht="12.75">
      <c r="A19" s="113">
        <v>6</v>
      </c>
      <c r="B19" s="92" t="s">
        <v>128</v>
      </c>
      <c r="C19" s="93" t="s">
        <v>129</v>
      </c>
      <c r="D19" s="86" t="s">
        <v>130</v>
      </c>
      <c r="E19" s="88">
        <v>219.648</v>
      </c>
      <c r="F19" s="86" t="s">
        <v>125</v>
      </c>
      <c r="G19" s="87">
        <v>1.74</v>
      </c>
      <c r="I19" s="87">
        <v>382.19</v>
      </c>
      <c r="K19" s="87">
        <v>477.734</v>
      </c>
      <c r="Q19" s="86">
        <v>20</v>
      </c>
      <c r="R19" s="86" t="s">
        <v>115</v>
      </c>
      <c r="X19" s="114" t="s">
        <v>38</v>
      </c>
    </row>
    <row r="20" spans="1:17" ht="12.75">
      <c r="A20" s="156">
        <v>44232</v>
      </c>
      <c r="B20" s="92" t="s">
        <v>122</v>
      </c>
      <c r="C20" s="93" t="s">
        <v>224</v>
      </c>
      <c r="D20" s="86" t="s">
        <v>225</v>
      </c>
      <c r="E20" s="88">
        <v>109.824</v>
      </c>
      <c r="F20" s="86" t="s">
        <v>125</v>
      </c>
      <c r="G20" s="87">
        <v>33.5</v>
      </c>
      <c r="I20" s="87">
        <v>3679.1</v>
      </c>
      <c r="Q20" s="86">
        <v>20</v>
      </c>
    </row>
    <row r="21" ht="0.75" customHeight="1"/>
    <row r="22" spans="1:24" ht="12.75">
      <c r="A22" s="113">
        <v>7</v>
      </c>
      <c r="B22" s="92" t="s">
        <v>128</v>
      </c>
      <c r="C22" s="93" t="s">
        <v>131</v>
      </c>
      <c r="D22" s="86" t="s">
        <v>132</v>
      </c>
      <c r="E22" s="88">
        <v>1372.8</v>
      </c>
      <c r="F22" s="86" t="s">
        <v>119</v>
      </c>
      <c r="G22" s="87">
        <v>3.03</v>
      </c>
      <c r="I22" s="87">
        <v>4159.584</v>
      </c>
      <c r="K22" s="87">
        <v>4159.584</v>
      </c>
      <c r="M22" s="95">
        <v>0.00021</v>
      </c>
      <c r="N22" s="95">
        <v>0.288288</v>
      </c>
      <c r="Q22" s="86">
        <v>20</v>
      </c>
      <c r="R22" s="86" t="s">
        <v>115</v>
      </c>
      <c r="X22" s="114" t="s">
        <v>38</v>
      </c>
    </row>
    <row r="23" spans="1:24" ht="12.75">
      <c r="A23" s="113">
        <v>8</v>
      </c>
      <c r="B23" s="92" t="s">
        <v>128</v>
      </c>
      <c r="C23" s="93" t="s">
        <v>133</v>
      </c>
      <c r="D23" s="86" t="s">
        <v>134</v>
      </c>
      <c r="E23" s="88">
        <v>1372.8</v>
      </c>
      <c r="F23" s="86" t="s">
        <v>119</v>
      </c>
      <c r="G23" s="87">
        <v>0.56</v>
      </c>
      <c r="I23" s="87">
        <v>768.768</v>
      </c>
      <c r="K23" s="87">
        <v>768.768</v>
      </c>
      <c r="Q23" s="86">
        <v>20</v>
      </c>
      <c r="R23" s="86" t="s">
        <v>115</v>
      </c>
      <c r="X23" s="114" t="s">
        <v>38</v>
      </c>
    </row>
    <row r="24" spans="1:24" ht="12.75">
      <c r="A24" s="113">
        <v>9</v>
      </c>
      <c r="B24" s="92" t="s">
        <v>122</v>
      </c>
      <c r="C24" s="93" t="s">
        <v>135</v>
      </c>
      <c r="D24" s="86" t="s">
        <v>136</v>
      </c>
      <c r="E24" s="88">
        <v>169.728</v>
      </c>
      <c r="F24" s="86" t="s">
        <v>125</v>
      </c>
      <c r="G24" s="87">
        <v>2.29</v>
      </c>
      <c r="I24" s="87">
        <v>388.677</v>
      </c>
      <c r="K24" s="87">
        <v>388.677</v>
      </c>
      <c r="Q24" s="86">
        <v>20</v>
      </c>
      <c r="R24" s="86" t="s">
        <v>115</v>
      </c>
      <c r="X24" s="114" t="s">
        <v>38</v>
      </c>
    </row>
    <row r="25" spans="1:24" ht="12.75">
      <c r="A25" s="113">
        <v>10</v>
      </c>
      <c r="B25" s="92" t="s">
        <v>128</v>
      </c>
      <c r="C25" s="93" t="s">
        <v>137</v>
      </c>
      <c r="D25" s="86" t="s">
        <v>138</v>
      </c>
      <c r="E25" s="88">
        <v>169.728</v>
      </c>
      <c r="F25" s="86" t="s">
        <v>125</v>
      </c>
      <c r="G25" s="87">
        <v>4.39</v>
      </c>
      <c r="I25" s="87">
        <v>745.106</v>
      </c>
      <c r="K25" s="87">
        <v>745.106</v>
      </c>
      <c r="Q25" s="86">
        <v>20</v>
      </c>
      <c r="R25" s="86" t="s">
        <v>115</v>
      </c>
      <c r="X25" s="114" t="s">
        <v>38</v>
      </c>
    </row>
    <row r="26" spans="1:24" ht="12.75">
      <c r="A26" s="113">
        <v>11</v>
      </c>
      <c r="B26" s="92" t="s">
        <v>128</v>
      </c>
      <c r="C26" s="93" t="s">
        <v>139</v>
      </c>
      <c r="D26" s="86" t="s">
        <v>140</v>
      </c>
      <c r="E26" s="88">
        <v>169.728</v>
      </c>
      <c r="F26" s="86" t="s">
        <v>125</v>
      </c>
      <c r="G26" s="87">
        <v>0.7</v>
      </c>
      <c r="I26" s="87">
        <v>118.81</v>
      </c>
      <c r="K26" s="87">
        <v>118.81</v>
      </c>
      <c r="Q26" s="86">
        <v>20</v>
      </c>
      <c r="R26" s="86" t="s">
        <v>115</v>
      </c>
      <c r="X26" s="114" t="s">
        <v>38</v>
      </c>
    </row>
    <row r="27" spans="1:24" ht="12.75">
      <c r="A27" s="113">
        <v>12</v>
      </c>
      <c r="B27" s="92" t="s">
        <v>128</v>
      </c>
      <c r="C27" s="93" t="s">
        <v>141</v>
      </c>
      <c r="D27" s="86" t="s">
        <v>142</v>
      </c>
      <c r="E27" s="88">
        <v>379.392</v>
      </c>
      <c r="F27" s="86" t="s">
        <v>125</v>
      </c>
      <c r="G27" s="87">
        <v>2.76</v>
      </c>
      <c r="I27" s="87">
        <v>1047.122</v>
      </c>
      <c r="K27" s="87">
        <v>1047.122</v>
      </c>
      <c r="Q27" s="86">
        <v>20</v>
      </c>
      <c r="R27" s="86" t="s">
        <v>115</v>
      </c>
      <c r="X27" s="114" t="s">
        <v>38</v>
      </c>
    </row>
    <row r="28" spans="4:16" ht="12.75">
      <c r="D28" s="126" t="s">
        <v>143</v>
      </c>
      <c r="E28" s="87">
        <v>29039.92</v>
      </c>
      <c r="I28" s="87">
        <v>29039.92</v>
      </c>
      <c r="K28" s="87">
        <v>27114.697</v>
      </c>
      <c r="L28" s="127"/>
      <c r="N28" s="95">
        <v>0.45831968</v>
      </c>
      <c r="P28" s="88">
        <v>374.816</v>
      </c>
    </row>
    <row r="29" ht="12.75">
      <c r="D29" s="85" t="s">
        <v>144</v>
      </c>
    </row>
    <row r="30" spans="1:24" ht="12.75">
      <c r="A30" s="113">
        <v>13</v>
      </c>
      <c r="B30" s="92" t="s">
        <v>111</v>
      </c>
      <c r="C30" s="93" t="s">
        <v>145</v>
      </c>
      <c r="D30" s="86" t="s">
        <v>146</v>
      </c>
      <c r="E30" s="88">
        <v>169.728</v>
      </c>
      <c r="F30" s="86" t="s">
        <v>125</v>
      </c>
      <c r="G30" s="87">
        <v>45</v>
      </c>
      <c r="I30" s="87">
        <v>7637.76</v>
      </c>
      <c r="K30" s="87">
        <v>7637.76</v>
      </c>
      <c r="M30" s="95">
        <v>1.89077</v>
      </c>
      <c r="N30" s="95">
        <v>320.91661056</v>
      </c>
      <c r="Q30" s="86">
        <v>20</v>
      </c>
      <c r="R30" s="86" t="s">
        <v>147</v>
      </c>
      <c r="X30" s="114" t="s">
        <v>38</v>
      </c>
    </row>
    <row r="31" spans="1:24" ht="12.75">
      <c r="A31" s="113">
        <v>14</v>
      </c>
      <c r="B31" s="92" t="s">
        <v>111</v>
      </c>
      <c r="C31" s="93" t="s">
        <v>148</v>
      </c>
      <c r="D31" s="86" t="s">
        <v>149</v>
      </c>
      <c r="E31" s="88">
        <v>17</v>
      </c>
      <c r="F31" s="86" t="s">
        <v>119</v>
      </c>
      <c r="G31" s="87">
        <v>9.3</v>
      </c>
      <c r="I31" s="87">
        <v>158.1</v>
      </c>
      <c r="K31" s="87">
        <v>158.1</v>
      </c>
      <c r="M31" s="95">
        <v>0.00051</v>
      </c>
      <c r="N31" s="95">
        <v>0.00867</v>
      </c>
      <c r="Q31" s="86">
        <v>20</v>
      </c>
      <c r="R31" s="86" t="s">
        <v>147</v>
      </c>
      <c r="X31" s="114" t="s">
        <v>38</v>
      </c>
    </row>
    <row r="32" spans="1:24" ht="12.75">
      <c r="A32" s="113">
        <v>15</v>
      </c>
      <c r="B32" s="92" t="s">
        <v>111</v>
      </c>
      <c r="C32" s="93" t="s">
        <v>150</v>
      </c>
      <c r="D32" s="86" t="s">
        <v>151</v>
      </c>
      <c r="E32" s="88">
        <v>7</v>
      </c>
      <c r="F32" s="86" t="s">
        <v>152</v>
      </c>
      <c r="G32" s="87">
        <v>12.2</v>
      </c>
      <c r="I32" s="87">
        <v>85.4</v>
      </c>
      <c r="K32" s="87">
        <v>85.4</v>
      </c>
      <c r="M32" s="95">
        <v>0.07929</v>
      </c>
      <c r="N32" s="95">
        <v>0.55503</v>
      </c>
      <c r="Q32" s="86">
        <v>20</v>
      </c>
      <c r="R32" s="86" t="s">
        <v>147</v>
      </c>
      <c r="X32" s="114" t="s">
        <v>38</v>
      </c>
    </row>
    <row r="33" spans="4:14" ht="12.75">
      <c r="D33" s="126" t="s">
        <v>153</v>
      </c>
      <c r="E33" s="87">
        <v>7881.26</v>
      </c>
      <c r="I33" s="87">
        <v>7881.26</v>
      </c>
      <c r="K33" s="87">
        <v>7881.26</v>
      </c>
      <c r="L33" s="127"/>
      <c r="N33" s="95">
        <v>321.48031056</v>
      </c>
    </row>
    <row r="34" ht="12.75">
      <c r="D34" s="85" t="s">
        <v>154</v>
      </c>
    </row>
    <row r="35" spans="1:24" ht="12.75">
      <c r="A35" s="113">
        <v>16</v>
      </c>
      <c r="B35" s="92" t="s">
        <v>116</v>
      </c>
      <c r="C35" s="93" t="s">
        <v>155</v>
      </c>
      <c r="D35" s="86" t="s">
        <v>156</v>
      </c>
      <c r="E35" s="88">
        <v>416</v>
      </c>
      <c r="F35" s="86" t="s">
        <v>119</v>
      </c>
      <c r="G35" s="87">
        <v>7.1</v>
      </c>
      <c r="I35" s="87">
        <v>2953.6</v>
      </c>
      <c r="K35" s="87">
        <v>2953.6</v>
      </c>
      <c r="M35" s="95">
        <v>0.46166</v>
      </c>
      <c r="N35" s="95">
        <v>192.05056</v>
      </c>
      <c r="Q35" s="86">
        <v>20</v>
      </c>
      <c r="R35" s="86" t="s">
        <v>157</v>
      </c>
      <c r="X35" s="114" t="s">
        <v>38</v>
      </c>
    </row>
    <row r="36" spans="1:24" ht="12.75">
      <c r="A36" s="113">
        <v>17</v>
      </c>
      <c r="B36" s="92" t="s">
        <v>116</v>
      </c>
      <c r="C36" s="93" t="s">
        <v>158</v>
      </c>
      <c r="D36" s="86" t="s">
        <v>159</v>
      </c>
      <c r="E36" s="88">
        <v>416</v>
      </c>
      <c r="F36" s="86" t="s">
        <v>119</v>
      </c>
      <c r="G36" s="87">
        <v>13.5</v>
      </c>
      <c r="I36" s="87">
        <v>5616</v>
      </c>
      <c r="K36" s="87">
        <v>5616</v>
      </c>
      <c r="M36" s="95">
        <v>0.17621</v>
      </c>
      <c r="N36" s="95">
        <v>73.30336</v>
      </c>
      <c r="Q36" s="86">
        <v>20</v>
      </c>
      <c r="R36" s="86" t="s">
        <v>157</v>
      </c>
      <c r="X36" s="114" t="s">
        <v>38</v>
      </c>
    </row>
    <row r="37" spans="4:14" ht="12.75">
      <c r="D37" s="126" t="s">
        <v>160</v>
      </c>
      <c r="E37" s="87">
        <v>8569.6</v>
      </c>
      <c r="I37" s="87">
        <v>8569.6</v>
      </c>
      <c r="K37" s="87">
        <v>8569.6</v>
      </c>
      <c r="L37" s="127"/>
      <c r="N37" s="95">
        <v>265.35392</v>
      </c>
    </row>
    <row r="38" ht="12.75">
      <c r="D38" s="85" t="s">
        <v>161</v>
      </c>
    </row>
    <row r="39" spans="1:24" ht="12.75">
      <c r="A39" s="113">
        <v>18</v>
      </c>
      <c r="B39" s="92" t="s">
        <v>111</v>
      </c>
      <c r="C39" s="93" t="s">
        <v>162</v>
      </c>
      <c r="D39" s="86" t="s">
        <v>163</v>
      </c>
      <c r="E39" s="88">
        <v>1</v>
      </c>
      <c r="F39" s="86" t="s">
        <v>152</v>
      </c>
      <c r="G39" s="87">
        <v>70</v>
      </c>
      <c r="I39" s="87">
        <v>70</v>
      </c>
      <c r="K39" s="87">
        <v>70</v>
      </c>
      <c r="Q39" s="86">
        <v>20</v>
      </c>
      <c r="R39" s="86" t="s">
        <v>164</v>
      </c>
      <c r="X39" s="114" t="s">
        <v>38</v>
      </c>
    </row>
    <row r="40" spans="1:24" ht="12.75">
      <c r="A40" s="113">
        <v>19</v>
      </c>
      <c r="B40" s="92" t="s">
        <v>111</v>
      </c>
      <c r="C40" s="93" t="s">
        <v>165</v>
      </c>
      <c r="D40" s="86" t="s">
        <v>166</v>
      </c>
      <c r="E40" s="88">
        <v>6</v>
      </c>
      <c r="F40" s="86" t="s">
        <v>152</v>
      </c>
      <c r="G40" s="87">
        <v>8.5</v>
      </c>
      <c r="I40" s="87">
        <v>51</v>
      </c>
      <c r="K40" s="87">
        <v>51</v>
      </c>
      <c r="M40" s="95">
        <v>0.00083</v>
      </c>
      <c r="N40" s="95">
        <v>0.00498</v>
      </c>
      <c r="Q40" s="86">
        <v>20</v>
      </c>
      <c r="R40" s="86" t="s">
        <v>164</v>
      </c>
      <c r="X40" s="114" t="s">
        <v>38</v>
      </c>
    </row>
    <row r="41" spans="1:24" ht="12.75">
      <c r="A41" s="113">
        <v>20</v>
      </c>
      <c r="B41" s="92" t="s">
        <v>111</v>
      </c>
      <c r="C41" s="93" t="s">
        <v>167</v>
      </c>
      <c r="D41" s="86" t="s">
        <v>168</v>
      </c>
      <c r="E41" s="88">
        <v>1</v>
      </c>
      <c r="F41" s="86" t="s">
        <v>152</v>
      </c>
      <c r="G41" s="87">
        <v>17.1</v>
      </c>
      <c r="I41" s="87">
        <v>17.1</v>
      </c>
      <c r="K41" s="87">
        <v>17.1</v>
      </c>
      <c r="M41" s="95">
        <v>0.00244</v>
      </c>
      <c r="N41" s="95">
        <v>0.00244</v>
      </c>
      <c r="Q41" s="86">
        <v>20</v>
      </c>
      <c r="R41" s="86" t="s">
        <v>164</v>
      </c>
      <c r="X41" s="114" t="s">
        <v>38</v>
      </c>
    </row>
    <row r="42" spans="1:24" ht="12.75">
      <c r="A42" s="113">
        <v>21</v>
      </c>
      <c r="B42" s="92" t="s">
        <v>111</v>
      </c>
      <c r="C42" s="93" t="s">
        <v>167</v>
      </c>
      <c r="D42" s="86" t="s">
        <v>168</v>
      </c>
      <c r="E42" s="88">
        <v>3</v>
      </c>
      <c r="F42" s="86" t="s">
        <v>152</v>
      </c>
      <c r="G42" s="87">
        <v>17.1</v>
      </c>
      <c r="I42" s="87">
        <v>51.3</v>
      </c>
      <c r="K42" s="87">
        <v>51.3</v>
      </c>
      <c r="M42" s="95">
        <v>0.00244</v>
      </c>
      <c r="N42" s="95">
        <v>0.00732</v>
      </c>
      <c r="Q42" s="86">
        <v>20</v>
      </c>
      <c r="R42" s="86" t="s">
        <v>164</v>
      </c>
      <c r="X42" s="114" t="s">
        <v>38</v>
      </c>
    </row>
    <row r="43" spans="1:24" ht="12.75">
      <c r="A43" s="113">
        <v>22</v>
      </c>
      <c r="B43" s="92" t="s">
        <v>111</v>
      </c>
      <c r="C43" s="93" t="s">
        <v>169</v>
      </c>
      <c r="D43" s="86" t="s">
        <v>170</v>
      </c>
      <c r="E43" s="88">
        <v>416</v>
      </c>
      <c r="F43" s="86" t="s">
        <v>171</v>
      </c>
      <c r="G43" s="87">
        <v>1.01</v>
      </c>
      <c r="I43" s="87">
        <v>420.16</v>
      </c>
      <c r="K43" s="87">
        <v>420.16</v>
      </c>
      <c r="Q43" s="86">
        <v>20</v>
      </c>
      <c r="R43" s="86" t="s">
        <v>164</v>
      </c>
      <c r="X43" s="114" t="s">
        <v>38</v>
      </c>
    </row>
    <row r="44" spans="1:24" ht="12.75">
      <c r="A44" s="113">
        <v>23</v>
      </c>
      <c r="B44" s="92" t="s">
        <v>111</v>
      </c>
      <c r="C44" s="93" t="s">
        <v>172</v>
      </c>
      <c r="D44" s="86" t="s">
        <v>173</v>
      </c>
      <c r="E44" s="88">
        <v>3</v>
      </c>
      <c r="F44" s="86" t="s">
        <v>152</v>
      </c>
      <c r="G44" s="87">
        <v>14.2</v>
      </c>
      <c r="I44" s="87">
        <v>42.6</v>
      </c>
      <c r="K44" s="87">
        <v>42.6</v>
      </c>
      <c r="M44" s="95">
        <v>0.00083</v>
      </c>
      <c r="N44" s="95">
        <v>0.00249</v>
      </c>
      <c r="Q44" s="86">
        <v>20</v>
      </c>
      <c r="R44" s="86" t="s">
        <v>164</v>
      </c>
      <c r="X44" s="114" t="s">
        <v>38</v>
      </c>
    </row>
    <row r="45" spans="1:24" ht="12.75">
      <c r="A45" s="113">
        <v>24</v>
      </c>
      <c r="B45" s="92" t="s">
        <v>111</v>
      </c>
      <c r="C45" s="93" t="s">
        <v>174</v>
      </c>
      <c r="D45" s="86" t="s">
        <v>175</v>
      </c>
      <c r="E45" s="88">
        <v>3</v>
      </c>
      <c r="F45" s="86" t="s">
        <v>152</v>
      </c>
      <c r="G45" s="87">
        <v>17.9</v>
      </c>
      <c r="I45" s="87">
        <v>53.7</v>
      </c>
      <c r="K45" s="87">
        <v>53.7</v>
      </c>
      <c r="M45" s="95">
        <v>0.00309</v>
      </c>
      <c r="N45" s="95">
        <v>0.00927</v>
      </c>
      <c r="Q45" s="86">
        <v>20</v>
      </c>
      <c r="R45" s="86" t="s">
        <v>164</v>
      </c>
      <c r="X45" s="114" t="s">
        <v>38</v>
      </c>
    </row>
    <row r="46" spans="1:24" ht="12.75">
      <c r="A46" s="113">
        <v>25</v>
      </c>
      <c r="B46" s="92" t="s">
        <v>111</v>
      </c>
      <c r="C46" s="93" t="s">
        <v>176</v>
      </c>
      <c r="D46" s="86" t="s">
        <v>177</v>
      </c>
      <c r="E46" s="88">
        <v>1</v>
      </c>
      <c r="F46" s="86" t="s">
        <v>152</v>
      </c>
      <c r="G46" s="87">
        <v>18.9</v>
      </c>
      <c r="I46" s="87">
        <v>18.9</v>
      </c>
      <c r="K46" s="87">
        <v>18.9</v>
      </c>
      <c r="M46" s="95">
        <v>0.00163</v>
      </c>
      <c r="N46" s="95">
        <v>0.00163</v>
      </c>
      <c r="Q46" s="86">
        <v>20</v>
      </c>
      <c r="R46" s="86" t="s">
        <v>164</v>
      </c>
      <c r="X46" s="114" t="s">
        <v>38</v>
      </c>
    </row>
    <row r="47" spans="1:24" ht="12.75">
      <c r="A47" s="113">
        <v>26</v>
      </c>
      <c r="B47" s="92" t="s">
        <v>111</v>
      </c>
      <c r="C47" s="93" t="s">
        <v>178</v>
      </c>
      <c r="D47" s="86" t="s">
        <v>179</v>
      </c>
      <c r="E47" s="88">
        <v>416</v>
      </c>
      <c r="F47" s="86" t="s">
        <v>171</v>
      </c>
      <c r="G47" s="87">
        <v>0.43</v>
      </c>
      <c r="I47" s="87">
        <v>178.88</v>
      </c>
      <c r="K47" s="87">
        <v>178.88</v>
      </c>
      <c r="Q47" s="86">
        <v>20</v>
      </c>
      <c r="R47" s="86" t="s">
        <v>164</v>
      </c>
      <c r="X47" s="114" t="s">
        <v>38</v>
      </c>
    </row>
    <row r="48" spans="1:24" ht="12.75">
      <c r="A48" s="113">
        <v>27</v>
      </c>
      <c r="B48" s="92" t="s">
        <v>111</v>
      </c>
      <c r="C48" s="93" t="s">
        <v>180</v>
      </c>
      <c r="D48" s="86" t="s">
        <v>181</v>
      </c>
      <c r="E48" s="88">
        <v>416</v>
      </c>
      <c r="F48" s="86" t="s">
        <v>171</v>
      </c>
      <c r="G48" s="87">
        <v>0.43</v>
      </c>
      <c r="I48" s="87">
        <v>178.88</v>
      </c>
      <c r="K48" s="87">
        <v>178.88</v>
      </c>
      <c r="Q48" s="86">
        <v>20</v>
      </c>
      <c r="R48" s="86" t="s">
        <v>164</v>
      </c>
      <c r="X48" s="114" t="s">
        <v>38</v>
      </c>
    </row>
    <row r="49" spans="1:24" ht="12.75">
      <c r="A49" s="113">
        <v>28</v>
      </c>
      <c r="B49" s="92" t="s">
        <v>111</v>
      </c>
      <c r="C49" s="93" t="s">
        <v>182</v>
      </c>
      <c r="D49" s="86" t="s">
        <v>183</v>
      </c>
      <c r="E49" s="88">
        <v>416</v>
      </c>
      <c r="F49" s="86" t="s">
        <v>171</v>
      </c>
      <c r="G49" s="87">
        <v>2.77</v>
      </c>
      <c r="I49" s="87">
        <v>1152.32</v>
      </c>
      <c r="K49" s="87">
        <v>1152.32</v>
      </c>
      <c r="Q49" s="86">
        <v>20</v>
      </c>
      <c r="R49" s="86" t="s">
        <v>164</v>
      </c>
      <c r="X49" s="114" t="s">
        <v>38</v>
      </c>
    </row>
    <row r="50" spans="1:24" ht="12.75">
      <c r="A50" s="113">
        <v>29</v>
      </c>
      <c r="B50" s="92" t="s">
        <v>111</v>
      </c>
      <c r="C50" s="93" t="s">
        <v>184</v>
      </c>
      <c r="D50" s="86" t="s">
        <v>185</v>
      </c>
      <c r="E50" s="88">
        <v>4</v>
      </c>
      <c r="F50" s="86" t="s">
        <v>152</v>
      </c>
      <c r="G50" s="87">
        <v>15</v>
      </c>
      <c r="I50" s="87">
        <v>60</v>
      </c>
      <c r="K50" s="87">
        <v>60</v>
      </c>
      <c r="M50" s="95">
        <v>0.10214</v>
      </c>
      <c r="N50" s="95">
        <v>0.40856</v>
      </c>
      <c r="Q50" s="86">
        <v>20</v>
      </c>
      <c r="R50" s="86" t="s">
        <v>164</v>
      </c>
      <c r="X50" s="114" t="s">
        <v>38</v>
      </c>
    </row>
    <row r="51" spans="4:14" ht="12.75">
      <c r="D51" s="126" t="s">
        <v>186</v>
      </c>
      <c r="E51" s="87">
        <v>2294.84</v>
      </c>
      <c r="I51" s="87">
        <v>2294.84</v>
      </c>
      <c r="K51" s="87">
        <v>2294.84</v>
      </c>
      <c r="L51" s="127"/>
      <c r="N51" s="95">
        <v>0.43669</v>
      </c>
    </row>
    <row r="52" ht="12.75">
      <c r="D52" s="85" t="s">
        <v>187</v>
      </c>
    </row>
    <row r="53" spans="1:24" ht="12.75">
      <c r="A53" s="113">
        <v>30</v>
      </c>
      <c r="B53" s="92" t="s">
        <v>111</v>
      </c>
      <c r="C53" s="93" t="s">
        <v>188</v>
      </c>
      <c r="D53" s="86" t="s">
        <v>189</v>
      </c>
      <c r="E53" s="88">
        <v>587.729</v>
      </c>
      <c r="F53" s="86" t="s">
        <v>190</v>
      </c>
      <c r="G53" s="87">
        <v>27.5</v>
      </c>
      <c r="I53" s="87">
        <v>16162.548</v>
      </c>
      <c r="K53" s="87">
        <v>16162.548</v>
      </c>
      <c r="Q53" s="86">
        <v>20</v>
      </c>
      <c r="R53" s="86" t="s">
        <v>191</v>
      </c>
      <c r="X53" s="114" t="s">
        <v>38</v>
      </c>
    </row>
    <row r="54" spans="4:12" ht="12.75">
      <c r="D54" s="126" t="s">
        <v>192</v>
      </c>
      <c r="E54" s="87">
        <v>16162.548</v>
      </c>
      <c r="I54" s="87">
        <v>16162.548</v>
      </c>
      <c r="K54" s="87">
        <v>16162.548</v>
      </c>
      <c r="L54" s="127"/>
    </row>
    <row r="55" spans="4:16" ht="12.75">
      <c r="D55" s="126" t="s">
        <v>193</v>
      </c>
      <c r="E55" s="87">
        <v>63948.17</v>
      </c>
      <c r="I55" s="87">
        <v>63948.17</v>
      </c>
      <c r="K55" s="87">
        <v>62022.945</v>
      </c>
      <c r="L55" s="127"/>
      <c r="N55" s="95">
        <v>587.72924024</v>
      </c>
      <c r="P55" s="88">
        <v>374.816</v>
      </c>
    </row>
    <row r="56" ht="12.75">
      <c r="D56" s="85" t="s">
        <v>194</v>
      </c>
    </row>
    <row r="57" ht="12.75">
      <c r="D57" s="85" t="s">
        <v>226</v>
      </c>
    </row>
    <row r="58" spans="1:24" ht="12.75">
      <c r="A58" s="113">
        <v>31</v>
      </c>
      <c r="B58" s="92" t="s">
        <v>128</v>
      </c>
      <c r="C58" s="93" t="s">
        <v>195</v>
      </c>
      <c r="D58" s="86" t="s">
        <v>196</v>
      </c>
      <c r="E58" s="88">
        <v>450</v>
      </c>
      <c r="F58" s="86" t="s">
        <v>171</v>
      </c>
      <c r="G58" s="87">
        <v>2.55</v>
      </c>
      <c r="I58" s="87">
        <v>1147.5</v>
      </c>
      <c r="K58" s="87">
        <v>1147.5</v>
      </c>
      <c r="M58" s="95">
        <v>5E-05</v>
      </c>
      <c r="N58" s="95">
        <v>0.0225</v>
      </c>
      <c r="Q58" s="86">
        <v>20</v>
      </c>
      <c r="R58" s="86" t="s">
        <v>197</v>
      </c>
      <c r="X58" s="114" t="s">
        <v>96</v>
      </c>
    </row>
    <row r="59" spans="1:24" ht="12.75">
      <c r="A59" s="113">
        <v>32</v>
      </c>
      <c r="B59" s="92" t="s">
        <v>198</v>
      </c>
      <c r="C59" s="93" t="s">
        <v>199</v>
      </c>
      <c r="D59" s="86" t="s">
        <v>200</v>
      </c>
      <c r="E59" s="88">
        <v>422.24</v>
      </c>
      <c r="F59" s="86" t="s">
        <v>171</v>
      </c>
      <c r="G59" s="87">
        <v>11.5</v>
      </c>
      <c r="J59" s="87">
        <v>4855.76</v>
      </c>
      <c r="K59" s="87">
        <v>4855.76</v>
      </c>
      <c r="M59" s="95">
        <v>0.01892</v>
      </c>
      <c r="N59" s="95">
        <v>7.9887808</v>
      </c>
      <c r="Q59" s="86">
        <v>20</v>
      </c>
      <c r="R59" s="86" t="s">
        <v>197</v>
      </c>
      <c r="X59" s="114" t="s">
        <v>96</v>
      </c>
    </row>
    <row r="60" spans="1:24" ht="12.75">
      <c r="A60" s="113">
        <v>33</v>
      </c>
      <c r="B60" s="92" t="s">
        <v>198</v>
      </c>
      <c r="C60" s="93" t="s">
        <v>201</v>
      </c>
      <c r="D60" s="86" t="s">
        <v>202</v>
      </c>
      <c r="E60" s="88">
        <v>7</v>
      </c>
      <c r="F60" s="86" t="s">
        <v>152</v>
      </c>
      <c r="G60" s="87">
        <v>45.5</v>
      </c>
      <c r="J60" s="87">
        <v>318.5</v>
      </c>
      <c r="K60" s="87">
        <v>318.5</v>
      </c>
      <c r="M60" s="95">
        <v>0.00039</v>
      </c>
      <c r="N60" s="95">
        <v>0.00273</v>
      </c>
      <c r="Q60" s="86">
        <v>20</v>
      </c>
      <c r="R60" s="86" t="s">
        <v>197</v>
      </c>
      <c r="X60" s="114" t="s">
        <v>96</v>
      </c>
    </row>
    <row r="61" spans="1:24" ht="12.75">
      <c r="A61" s="113">
        <v>34</v>
      </c>
      <c r="B61" s="92" t="s">
        <v>198</v>
      </c>
      <c r="C61" s="93" t="s">
        <v>203</v>
      </c>
      <c r="D61" s="86" t="s">
        <v>204</v>
      </c>
      <c r="E61" s="88">
        <v>3</v>
      </c>
      <c r="F61" s="86" t="s">
        <v>152</v>
      </c>
      <c r="G61" s="87">
        <v>242</v>
      </c>
      <c r="J61" s="87">
        <v>726</v>
      </c>
      <c r="K61" s="87">
        <v>726</v>
      </c>
      <c r="M61" s="95">
        <v>0.032</v>
      </c>
      <c r="N61" s="95">
        <v>0.096</v>
      </c>
      <c r="Q61" s="86">
        <v>20</v>
      </c>
      <c r="R61" s="86" t="s">
        <v>197</v>
      </c>
      <c r="X61" s="114" t="s">
        <v>96</v>
      </c>
    </row>
    <row r="62" spans="1:24" ht="12.75">
      <c r="A62" s="113">
        <v>35</v>
      </c>
      <c r="B62" s="92" t="s">
        <v>198</v>
      </c>
      <c r="C62" s="93" t="s">
        <v>205</v>
      </c>
      <c r="D62" s="86" t="s">
        <v>206</v>
      </c>
      <c r="E62" s="88">
        <v>1</v>
      </c>
      <c r="F62" s="86" t="s">
        <v>152</v>
      </c>
      <c r="G62" s="87">
        <v>274</v>
      </c>
      <c r="J62" s="87">
        <v>274</v>
      </c>
      <c r="K62" s="87">
        <v>274</v>
      </c>
      <c r="M62" s="95">
        <v>0.043</v>
      </c>
      <c r="N62" s="95">
        <v>0.043</v>
      </c>
      <c r="Q62" s="86">
        <v>20</v>
      </c>
      <c r="R62" s="86" t="s">
        <v>197</v>
      </c>
      <c r="X62" s="114" t="s">
        <v>96</v>
      </c>
    </row>
    <row r="63" spans="1:24" ht="12.75">
      <c r="A63" s="113">
        <v>36</v>
      </c>
      <c r="B63" s="92" t="s">
        <v>198</v>
      </c>
      <c r="C63" s="93" t="s">
        <v>207</v>
      </c>
      <c r="D63" s="86" t="s">
        <v>208</v>
      </c>
      <c r="E63" s="88">
        <v>3</v>
      </c>
      <c r="F63" s="86" t="s">
        <v>152</v>
      </c>
      <c r="G63" s="87">
        <v>1980</v>
      </c>
      <c r="J63" s="87">
        <v>5940</v>
      </c>
      <c r="K63" s="87">
        <v>5940</v>
      </c>
      <c r="M63" s="95">
        <v>0.096</v>
      </c>
      <c r="N63" s="95">
        <v>0.288</v>
      </c>
      <c r="Q63" s="86">
        <v>20</v>
      </c>
      <c r="R63" s="86" t="s">
        <v>197</v>
      </c>
      <c r="X63" s="114" t="s">
        <v>96</v>
      </c>
    </row>
    <row r="64" spans="1:24" ht="12.75">
      <c r="A64" s="113">
        <v>37</v>
      </c>
      <c r="B64" s="92" t="s">
        <v>198</v>
      </c>
      <c r="C64" s="93" t="s">
        <v>209</v>
      </c>
      <c r="D64" s="86" t="s">
        <v>210</v>
      </c>
      <c r="E64" s="88">
        <v>3</v>
      </c>
      <c r="F64" s="86" t="s">
        <v>152</v>
      </c>
      <c r="G64" s="87">
        <v>23</v>
      </c>
      <c r="J64" s="87">
        <v>69</v>
      </c>
      <c r="K64" s="87">
        <v>69</v>
      </c>
      <c r="M64" s="95">
        <v>0.008</v>
      </c>
      <c r="N64" s="95">
        <v>0.024</v>
      </c>
      <c r="Q64" s="86">
        <v>20</v>
      </c>
      <c r="R64" s="86" t="s">
        <v>197</v>
      </c>
      <c r="X64" s="114" t="s">
        <v>96</v>
      </c>
    </row>
    <row r="65" spans="1:24" ht="12.75">
      <c r="A65" s="113">
        <v>38</v>
      </c>
      <c r="B65" s="92" t="s">
        <v>198</v>
      </c>
      <c r="C65" s="93" t="s">
        <v>211</v>
      </c>
      <c r="D65" s="86" t="s">
        <v>212</v>
      </c>
      <c r="E65" s="88">
        <v>1</v>
      </c>
      <c r="F65" s="86" t="s">
        <v>152</v>
      </c>
      <c r="G65" s="87">
        <v>29.5</v>
      </c>
      <c r="J65" s="87">
        <v>29.5</v>
      </c>
      <c r="K65" s="87">
        <v>29.5</v>
      </c>
      <c r="M65" s="95">
        <v>0.008</v>
      </c>
      <c r="N65" s="95">
        <v>0.008</v>
      </c>
      <c r="Q65" s="86">
        <v>20</v>
      </c>
      <c r="R65" s="86" t="s">
        <v>197</v>
      </c>
      <c r="X65" s="114" t="s">
        <v>96</v>
      </c>
    </row>
    <row r="66" spans="1:24" ht="12.75">
      <c r="A66" s="113">
        <v>39</v>
      </c>
      <c r="B66" s="92" t="s">
        <v>198</v>
      </c>
      <c r="C66" s="93" t="s">
        <v>213</v>
      </c>
      <c r="D66" s="86" t="s">
        <v>214</v>
      </c>
      <c r="E66" s="88">
        <v>4</v>
      </c>
      <c r="F66" s="86" t="s">
        <v>152</v>
      </c>
      <c r="G66" s="87">
        <v>23.5</v>
      </c>
      <c r="J66" s="87">
        <v>94</v>
      </c>
      <c r="K66" s="87">
        <v>94</v>
      </c>
      <c r="M66" s="95">
        <v>0.016</v>
      </c>
      <c r="N66" s="95">
        <v>0.064</v>
      </c>
      <c r="Q66" s="86">
        <v>20</v>
      </c>
      <c r="R66" s="86" t="s">
        <v>197</v>
      </c>
      <c r="X66" s="114" t="s">
        <v>96</v>
      </c>
    </row>
    <row r="67" spans="1:24" ht="12.75">
      <c r="A67" s="113">
        <v>40</v>
      </c>
      <c r="B67" s="92" t="s">
        <v>198</v>
      </c>
      <c r="C67" s="93" t="s">
        <v>215</v>
      </c>
      <c r="D67" s="86" t="s">
        <v>216</v>
      </c>
      <c r="E67" s="88">
        <v>3</v>
      </c>
      <c r="F67" s="86" t="s">
        <v>152</v>
      </c>
      <c r="G67" s="87">
        <v>42</v>
      </c>
      <c r="J67" s="87">
        <v>126</v>
      </c>
      <c r="K67" s="87">
        <v>126</v>
      </c>
      <c r="M67" s="95">
        <v>0.017</v>
      </c>
      <c r="N67" s="95">
        <v>0.051</v>
      </c>
      <c r="Q67" s="86">
        <v>20</v>
      </c>
      <c r="R67" s="86" t="s">
        <v>197</v>
      </c>
      <c r="X67" s="114" t="s">
        <v>96</v>
      </c>
    </row>
    <row r="68" spans="1:24" ht="12.75">
      <c r="A68" s="113">
        <v>41</v>
      </c>
      <c r="B68" s="92" t="s">
        <v>198</v>
      </c>
      <c r="C68" s="93" t="s">
        <v>217</v>
      </c>
      <c r="D68" s="86" t="s">
        <v>218</v>
      </c>
      <c r="E68" s="88">
        <v>3</v>
      </c>
      <c r="F68" s="86" t="s">
        <v>152</v>
      </c>
      <c r="G68" s="87">
        <v>76.5</v>
      </c>
      <c r="J68" s="87">
        <v>229.5</v>
      </c>
      <c r="K68" s="87">
        <v>229.5</v>
      </c>
      <c r="M68" s="95">
        <v>0.025</v>
      </c>
      <c r="N68" s="95">
        <v>0.075</v>
      </c>
      <c r="Q68" s="86">
        <v>20</v>
      </c>
      <c r="R68" s="86" t="s">
        <v>197</v>
      </c>
      <c r="X68" s="114" t="s">
        <v>96</v>
      </c>
    </row>
    <row r="69" spans="1:24" ht="12.75">
      <c r="A69" s="113">
        <v>42</v>
      </c>
      <c r="B69" s="92" t="s">
        <v>198</v>
      </c>
      <c r="C69" s="93" t="s">
        <v>219</v>
      </c>
      <c r="D69" s="86" t="s">
        <v>220</v>
      </c>
      <c r="E69" s="88">
        <v>3</v>
      </c>
      <c r="F69" s="86" t="s">
        <v>152</v>
      </c>
      <c r="G69" s="87">
        <v>47.5</v>
      </c>
      <c r="J69" s="87">
        <v>142.5</v>
      </c>
      <c r="K69" s="87">
        <v>142.5</v>
      </c>
      <c r="M69" s="95">
        <v>0.025</v>
      </c>
      <c r="N69" s="95">
        <v>0.075</v>
      </c>
      <c r="Q69" s="86">
        <v>20</v>
      </c>
      <c r="R69" s="86" t="s">
        <v>197</v>
      </c>
      <c r="X69" s="114" t="s">
        <v>96</v>
      </c>
    </row>
    <row r="70" spans="4:14" ht="12.75">
      <c r="D70" s="126" t="s">
        <v>221</v>
      </c>
      <c r="E70" s="87">
        <v>13952.26</v>
      </c>
      <c r="I70" s="87">
        <v>1147.5</v>
      </c>
      <c r="J70" s="87">
        <v>12804.76</v>
      </c>
      <c r="K70" s="87">
        <v>13952.26</v>
      </c>
      <c r="L70" s="127"/>
      <c r="N70" s="95">
        <v>8.7380108</v>
      </c>
    </row>
    <row r="71" spans="4:14" ht="12.75">
      <c r="D71" s="126" t="s">
        <v>222</v>
      </c>
      <c r="E71" s="87">
        <v>13952.26</v>
      </c>
      <c r="I71" s="87">
        <v>1147.5</v>
      </c>
      <c r="J71" s="87">
        <v>12804.76</v>
      </c>
      <c r="K71" s="87">
        <v>13952.26</v>
      </c>
      <c r="L71" s="127"/>
      <c r="N71" s="95">
        <v>8.7380108</v>
      </c>
    </row>
    <row r="72" spans="4:16" ht="12.75">
      <c r="D72" s="126" t="s">
        <v>223</v>
      </c>
      <c r="E72" s="87">
        <v>77900.43</v>
      </c>
      <c r="I72" s="87">
        <v>65095.67</v>
      </c>
      <c r="J72" s="87">
        <v>12804.76</v>
      </c>
      <c r="K72" s="87">
        <v>75975.205</v>
      </c>
      <c r="L72" s="127"/>
      <c r="N72" s="95">
        <v>596.4672510400002</v>
      </c>
      <c r="P72" s="88">
        <v>374.816</v>
      </c>
    </row>
  </sheetData>
  <printOptions horizontalCentered="1"/>
  <pageMargins left="0.4" right="0.14" top="0.6299212598425197" bottom="0.61" header="0.5118110236220472" footer="0.35433070866141736"/>
  <pageSetup horizontalDpi="600" verticalDpi="600" orientation="landscape" paperSize="9" r:id="rId1"/>
  <headerFooter alignWithMargins="0">
    <oddFooter>&amp;L&amp;"Arial Narrow,obyčejné"&amp;8tlačivo: ODIS B10&amp;R&amp;"Arial Narrow,obyčejné"&amp;8Strana&amp;"Arial,obyčejné"&amp;10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Užívateľ</dc:creator>
  <cp:keywords/>
  <dc:description/>
  <cp:lastModifiedBy>Slavo</cp:lastModifiedBy>
  <cp:lastPrinted>2021-05-14T07:05:42Z</cp:lastPrinted>
  <dcterms:created xsi:type="dcterms:W3CDTF">1999-04-06T07:39:42Z</dcterms:created>
  <dcterms:modified xsi:type="dcterms:W3CDTF">2021-05-14T09:42:31Z</dcterms:modified>
  <cp:category/>
  <cp:version/>
  <cp:contentType/>
  <cp:contentStatus/>
</cp:coreProperties>
</file>